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955" windowHeight="9975" activeTab="5"/>
  </bookViews>
  <sheets>
    <sheet name="Форма 1.1" sheetId="1" r:id="rId1"/>
    <sheet name="Форма 1.2" sheetId="2" r:id="rId2"/>
    <sheet name="Форма 2.1" sheetId="3" r:id="rId3"/>
    <sheet name="Форма 2.2" sheetId="4" r:id="rId4"/>
    <sheet name="форма 2.3" sheetId="5" r:id="rId5"/>
    <sheet name="форма 2.4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rg">[2]Титульный!$F$15</definedName>
    <definedName name="P1_SC_PROT1" hidden="1">'[3]Баланс энергии'!$B$14:$B$15,'[3]Баланс энергии'!$D$8:$G$9,'[3]Баланс энергии'!$D$14:$G$15,'[3]Баланс энергии'!#REF!,'[3]Баланс энергии'!#REF!</definedName>
    <definedName name="P1_SC_PROT10" hidden="1">'[3]Ремонты 2010'!$G$17,'[3]Ремонты 2010'!$B$17:$D$17,'[3]Ремонты 2010'!$A$14:$G$15,'[3]Ремонты 2010'!$A$9:$E$10,'[3]Ремонты 2010'!$A$3:$G$3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'[3]П.1.20. расшифровка КВЛ 2010'!$A$16:$A$17,'[3]П.1.20. расшифровка КВЛ 2010'!$A$20:$A$21,'[3]П.1.20. расшифровка КВЛ 2010'!$A$24:$A$25</definedName>
    <definedName name="P1_SC_PROT17" hidden="1">'[3]соц характер'!$A$3:$F$3,'[3]соц характер'!$A$16:$A$19,'[3]соц характер'!$A$23:$A$25,'[3]соц характер'!$C$10:$C$13,'[3]соц характер'!$E$10:$F$13</definedName>
    <definedName name="P1_SC_PROT2" hidden="1">'[3]Баланс мощности'!#REF!,'[3]Баланс мощности'!#REF!,'[3]Баланс мощности'!#REF!,'[3]Баланс мощности'!#REF!,'[3]Баланс мощности'!#REF!</definedName>
    <definedName name="P1_SC_PROT26" hidden="1">'[3]П.1.20. расшифровка КВЛ 2010'!$A$16:$A$17,'[3]П.1.20. расшифровка КВЛ 2010'!$A$20:$A$21,'[3]П.1.20. расшифровка КВЛ 2010'!$A$24:$A$25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_PROT1" hidden="1">'[3]Баланс энергии'!#REF!,'[3]Баланс энергии'!#REF!,'[3]Баланс энергии'!#REF!,'[3]Баланс энергии'!#REF!,'[3]Баланс энергии'!#REF!</definedName>
    <definedName name="P2_SC_PROT15" hidden="1">'[3]П.1.20. расшифровка КВЛ 2010'!$A$28:$A$29,'[3]П.1.20. расшифровка КВЛ 2010'!$A$32:$A$33,'[3]П.1.20. расшифровка КВЛ 2010'!$A$36:$A$37</definedName>
    <definedName name="P2_SC_PROT17" hidden="1">'[3]соц характер'!$C$16:$C$19,'[3]соц характер'!$E$16:$F$19,'[3]соц характер'!$C$21,'[3]соц характер'!$E$21:$F$21,'[3]соц характер'!$C$23:$C$24</definedName>
    <definedName name="P2_SC_PROT2" hidden="1">'[3]Баланс мощности'!#REF!,'[3]Баланс мощности'!#REF!,'[3]Баланс мощности'!#REF!,'[3]Баланс мощности'!#REF!,'[3]Баланс мощности'!#REF!</definedName>
    <definedName name="P2_SC_PROT26" hidden="1">'[3]П.1.20. расшифровка КВЛ 2010'!$A$28:$A$29,'[3]П.1.20. расшифровка КВЛ 2010'!$A$32:$A$33,'[3]П.1.20. расшифровка КВЛ 2010'!$A$36:$A$37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_PROT1" hidden="1">'[3]Баланс энергии'!#REF!,'[3]Баланс энергии'!#REF!,'[3]Баланс энергии'!#REF!,'[3]Баланс энергии'!#REF!,'[3]Баланс энергии'!#REF!</definedName>
    <definedName name="P3_SC_PROT15" hidden="1">'[3]П.1.20. расшифровка КВЛ 2010'!$B$42,'[3]П.1.20. расшифровка КВЛ 2010'!$C$36:$G$37,'[3]П.1.20. расшифровка КВЛ 2010'!$C$32:$G$33</definedName>
    <definedName name="P3_SC_PROT2" hidden="1">'[3]Баланс мощности'!#REF!,'[3]Баланс мощности'!#REF!,'[3]Баланс мощности'!#REF!,'[3]Баланс мощности'!#REF!,'[3]Баланс мощности'!#REF!</definedName>
    <definedName name="P3_SC_PROT26" hidden="1">'[3]П.1.20. расшифровка КВЛ 2010'!$B$42,'[3]П.1.20. расшифровка КВЛ 2010'!$C$36:$G$37,'[3]П.1.20. расшифровка КВЛ 2010'!$C$32:$G$33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4_SC_PROT1" hidden="1">'[3]Баланс энергии'!#REF!,'[3]Баланс энергии'!#REF!,'[3]Баланс энергии'!#REF!,'[3]Баланс энергии'!#REF!,'[3]Баланс энергии'!#REF!</definedName>
    <definedName name="P4_SC_PROT15" hidden="1">'[3]П.1.20. расшифровка КВЛ 2010'!$C$28:$G$29,'[3]П.1.20. расшифровка КВЛ 2010'!$C$24:$G$25,'[3]П.1.20. расшифровка КВЛ 2010'!$C$20:$G$21</definedName>
    <definedName name="P4_SC_PROT2" hidden="1">'[3]Баланс мощности'!#REF!,'[3]Баланс мощности'!#REF!,'[3]Баланс мощности'!#REF!,'[3]Баланс мощности'!#REF!,'[3]Баланс мощности'!#REF!</definedName>
    <definedName name="P4_SC_PROT26" hidden="1">'[3]П.1.20. расшифровка КВЛ 2010'!$C$28:$G$29,'[3]П.1.20. расшифровка КВЛ 2010'!$C$24:$G$25,'[3]П.1.20. расшифровка КВЛ 2010'!$C$20:$G$21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5_SC_PROT1" hidden="1">'[3]Баланс энергии'!#REF!,'[3]Баланс энергии'!#REF!,'[3]Баланс энергии'!#REF!,'[3]Баланс энергии'!#REF!,'[3]Баланс энергии'!#REF!</definedName>
    <definedName name="P5_SC_PROT15" hidden="1">'[3]П.1.20. расшифровка КВЛ 2010'!$C$16:$G$17,'[3]П.1.20. расшифровка КВЛ 2010'!$C$12:$G$13,'[3]П.1.20. расшифровка КВЛ 2010'!$A$4:$G$4</definedName>
    <definedName name="P5_SC_PROT26" hidden="1">'[3]П.1.20. расшифровка КВЛ 2010'!$C$16:$G$17,'[3]П.1.20. расшифровка КВЛ 2010'!$C$12:$G$13,'[3]П.1.20. расшифровка КВЛ 2010'!$A$4:$G$4</definedName>
    <definedName name="P5_SC_PROT7" localSheetId="1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2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3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4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5" hidden="1">'[3]П.1.16. оплата труда'!$F$10:$G$10,'[3]П.1.16. оплата труда'!$D$10,'[3]П.1.16. оплата труда'!$C$8:$G$8,'[3]П.1.16. оплата труда'!$C$29:$C$30,P1_SC_PROT7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6_SC_PROT1" localSheetId="1" hidden="1">'[3]Баланс энергии'!#REF!,'[3]Баланс энергии'!#REF!,'[3]Баланс энергии'!#REF!,'[3]Баланс энергии'!$B$8:$B$9,P1_SC_PROT1,P2_SC_PROT1</definedName>
    <definedName name="P6_SC_PROT1" localSheetId="2" hidden="1">'[3]Баланс энергии'!#REF!,'[3]Баланс энергии'!#REF!,'[3]Баланс энергии'!#REF!,'[3]Баланс энергии'!$B$8:$B$9,P1_SC_PROT1,P2_SC_PROT1</definedName>
    <definedName name="P6_SC_PROT1" localSheetId="3" hidden="1">'[3]Баланс энергии'!#REF!,'[3]Баланс энергии'!#REF!,'[3]Баланс энергии'!#REF!,'[3]Баланс энергии'!$B$8:$B$9,P1_SC_PROT1,P2_SC_PROT1</definedName>
    <definedName name="P6_SC_PROT1" localSheetId="4" hidden="1">'[3]Баланс энергии'!#REF!,'[3]Баланс энергии'!#REF!,'[3]Баланс энергии'!#REF!,'[3]Баланс энергии'!$B$8:$B$9,P1_SC_PROT1,P2_SC_PROT1</definedName>
    <definedName name="P6_SC_PROT1" localSheetId="5" hidden="1">'[3]Баланс энергии'!#REF!,'[3]Баланс энергии'!#REF!,'[3]Баланс энергии'!#REF!,'[3]Баланс энергии'!$B$8:$B$9,P1_SC_PROT1,P2_SC_PROT1</definedName>
    <definedName name="P6_SC_PROT1" hidden="1">'[3]Баланс энергии'!#REF!,'[3]Баланс энергии'!#REF!,'[3]Баланс энергии'!#REF!,'[3]Баланс энергии'!$B$8:$B$9,P1_SC_PROT1,P2_SC_PROT1</definedName>
    <definedName name="P6_SCOPE_PROT1" localSheetId="1" hidden="1">#REF!,#REF!,#REF!,#REF!,P1_SCOPE_PROT1,P2_SCOPE_PROT1</definedName>
    <definedName name="P6_SCOPE_PROT1" localSheetId="2" hidden="1">#REF!,#REF!,#REF!,#REF!,P1_SCOPE_PROT1,P2_SCOPE_PROT1</definedName>
    <definedName name="P6_SCOPE_PROT1" localSheetId="3" hidden="1">#REF!,#REF!,#REF!,#REF!,P1_SCOPE_PROT1,P2_SCOPE_PROT1</definedName>
    <definedName name="P6_SCOPE_PROT1" localSheetId="4" hidden="1">#REF!,#REF!,#REF!,#REF!,P1_SCOPE_PROT1,P2_SCOPE_PROT1</definedName>
    <definedName name="P6_SCOPE_PROT1" localSheetId="5" hidden="1">#REF!,#REF!,#REF!,#REF!,P1_SCOPE_PROT1,P2_SCOPE_PROT1</definedName>
    <definedName name="P6_SCOPE_PROT1" hidden="1">#REF!,#REF!,#REF!,#REF!,P1_SCOPE_PROT1,P2_SCOPE_PROT1</definedName>
    <definedName name="P6_SCOPE_PROT8" hidden="1">#REF!,#REF!,#REF!,#REF!</definedName>
    <definedName name="prd">[2]Титульный!$F$9</definedName>
    <definedName name="region_name">[4]Титульный!$F$7</definedName>
    <definedName name="SC_PROT1" localSheetId="1">P3_SC_PROT1,P4_SC_PROT1,P5_SC_PROT1,'Форма 1.2'!P6_SC_PROT1</definedName>
    <definedName name="SC_PROT1" localSheetId="2">P3_SC_PROT1,P4_SC_PROT1,P5_SC_PROT1,'Форма 2.1'!P6_SC_PROT1</definedName>
    <definedName name="SC_PROT1" localSheetId="3">P3_SC_PROT1,P4_SC_PROT1,P5_SC_PROT1,'Форма 2.2'!P6_SC_PROT1</definedName>
    <definedName name="SC_PROT1" localSheetId="4">P3_SC_PROT1,P4_SC_PROT1,P5_SC_PROT1,'форма 2.3'!P6_SC_PROT1</definedName>
    <definedName name="SC_PROT1" localSheetId="5">P3_SC_PROT1,P4_SC_PROT1,P5_SC_PROT1,'форма 2.4'!P6_SC_PROT1</definedName>
    <definedName name="SC_PROT1">P3_SC_PROT1,P4_SC_PROT1,P5_SC_PROT1,P6_SC_PROT1</definedName>
    <definedName name="SC_PROT10" localSheetId="1">'[3]Ремонты 2010'!$G$9:$G$10,P1_SC_PROT10</definedName>
    <definedName name="SC_PROT10" localSheetId="2">'[3]Ремонты 2010'!$G$9:$G$10,P1_SC_PROT10</definedName>
    <definedName name="SC_PROT10" localSheetId="3">'[3]Ремонты 2010'!$G$9:$G$10,P1_SC_PROT10</definedName>
    <definedName name="SC_PROT10" localSheetId="4">'[3]Ремонты 2010'!$G$9:$G$10,P1_SC_PROT10</definedName>
    <definedName name="SC_PROT10" localSheetId="5">'[3]Ремонты 2010'!$G$9:$G$10,P1_SC_PROT10</definedName>
    <definedName name="SC_PROT10">'[3]Ремонты 2010'!$G$9:$G$10,P1_SC_PROT10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[3]Проч.прямые!$A$3:$F$3,[3]Проч.прямые!$A$11:$F$17</definedName>
    <definedName name="SC_PROT13">[3]Цеховые!$D$23,[3]Цеховые!$E$11:$F$21,[3]Цеховые!$C$11:$C$21,[3]Цеховые!$A$11:$A$21,[3]Цеховые!$A$3:$F$3,[3]Цеховые!$B$23</definedName>
    <definedName name="SC_PROT14" localSheetId="1">[3]Общеэксплуатационные!$A$3:$F$3,[3]Общеэксплуатационные!$A$11:$A$13,P1_SC_PROT14</definedName>
    <definedName name="SC_PROT14" localSheetId="2">[3]Общеэксплуатационные!$A$3:$F$3,[3]Общеэксплуатационные!$A$11:$A$13,P1_SC_PROT14</definedName>
    <definedName name="SC_PROT14" localSheetId="3">[3]Общеэксплуатационные!$A$3:$F$3,[3]Общеэксплуатационные!$A$11:$A$13,P1_SC_PROT14</definedName>
    <definedName name="SC_PROT14" localSheetId="4">[3]Общеэксплуатационные!$A$3:$F$3,[3]Общеэксплуатационные!$A$11:$A$13,P1_SC_PROT14</definedName>
    <definedName name="SC_PROT14" localSheetId="5">[3]Общеэксплуатационные!$A$3:$F$3,[3]Общеэксплуатационные!$A$11:$A$13,P1_SC_PROT14</definedName>
    <definedName name="SC_PROT14">[3]Общеэксплуатационные!$A$3:$F$3,[3]Общеэксплуатационные!$A$11:$A$13,P1_SC_PROT14</definedName>
    <definedName name="SC_PROT15" localSheetId="1">'[3]П.1.20. расшифровка КВЛ 2010'!$A$12:$A$13,P1_SC_PROT15,P2_SC_PROT15,P3_SC_PROT15,P4_SC_PROT15,P5_SC_PROT15</definedName>
    <definedName name="SC_PROT15" localSheetId="2">'[3]П.1.20. расшифровка КВЛ 2010'!$A$12:$A$13,P1_SC_PROT15,P2_SC_PROT15,P3_SC_PROT15,P4_SC_PROT15,P5_SC_PROT15</definedName>
    <definedName name="SC_PROT15" localSheetId="3">'[3]П.1.20. расшифровка КВЛ 2010'!$A$12:$A$13,P1_SC_PROT15,P2_SC_PROT15,P3_SC_PROT15,P4_SC_PROT15,P5_SC_PROT15</definedName>
    <definedName name="SC_PROT15" localSheetId="4">'[3]П.1.20. расшифровка КВЛ 2010'!$A$12:$A$13,P1_SC_PROT15,P2_SC_PROT15,P3_SC_PROT15,P4_SC_PROT15,P5_SC_PROT15</definedName>
    <definedName name="SC_PROT15" localSheetId="5">'[3]П.1.20. расшифровка КВЛ 2010'!$A$12:$A$13,P1_SC_PROT15,P2_SC_PROT15,P3_SC_PROT15,P4_SC_PROT15,P5_SC_PROT15</definedName>
    <definedName name="SC_PROT15">'[3]П.1.20. расшифровка КВЛ 2010'!$A$12:$A$13,P1_SC_PROT15,P2_SC_PROT15,P3_SC_PROT15,P4_SC_PROT15,P5_SC_PROT15</definedName>
    <definedName name="SC_PROT16">'[3]КВЛ Сводная'!$B$8:$E$11,'[3]КВЛ Сводная'!$A$3:$F$3</definedName>
    <definedName name="SC_PROT17" localSheetId="1">'[3]соц характер'!$E$23:$F$24,'[3]соц характер'!$B$26,'[3]соц характер'!$D$26,'[3]соц характер'!$A$10:$A$13,P1_SC_PROT17,P2_SC_PROT17</definedName>
    <definedName name="SC_PROT17" localSheetId="2">'[3]соц характер'!$E$23:$F$24,'[3]соц характер'!$B$26,'[3]соц характер'!$D$26,'[3]соц характер'!$A$10:$A$13,P1_SC_PROT17,P2_SC_PROT17</definedName>
    <definedName name="SC_PROT17" localSheetId="3">'[3]соц характер'!$E$23:$F$24,'[3]соц характер'!$B$26,'[3]соц характер'!$D$26,'[3]соц характер'!$A$10:$A$13,P1_SC_PROT17,P2_SC_PROT17</definedName>
    <definedName name="SC_PROT17" localSheetId="4">'[3]соц характер'!$E$23:$F$24,'[3]соц характер'!$B$26,'[3]соц характер'!$D$26,'[3]соц характер'!$A$10:$A$13,P1_SC_PROT17,P2_SC_PROT17</definedName>
    <definedName name="SC_PROT17" localSheetId="5">'[3]соц характер'!$E$23:$F$24,'[3]соц характер'!$B$26,'[3]соц характер'!$D$26,'[3]соц характер'!$A$10:$A$13,P1_SC_PROT17,P2_SC_PROT17</definedName>
    <definedName name="SC_PROT17">'[3]соц характер'!$E$23:$F$24,'[3]соц характер'!$B$26,'[3]соц характер'!$D$26,'[3]соц характер'!$A$10:$A$13,P1_SC_PROT17,P2_SC_PROT17</definedName>
    <definedName name="SC_PROT18">'[3]Н на Им'!$B$10,'[3]Н на Им'!$D$10,'[3]Н на Им'!$E$8:$F$9,'[3]Н на Им'!$F$11:$F$15,'[3]Н на Им'!$C$8:$C$9</definedName>
    <definedName name="SC_PROT19">'[3]П.1.18. Калькуляция'!$C$23:$G$23,'[3]П.1.18. Калькуляция'!$A$3:$G$3,'[3]П.1.18. Калькуляция'!$C$13:$F$16</definedName>
    <definedName name="SC_PROT2" localSheetId="1">P1_SC_PROT2,P2_SC_PROT2,P3_SC_PROT2,P4_SC_PROT2</definedName>
    <definedName name="SC_PROT2" localSheetId="2">P1_SC_PROT2,P2_SC_PROT2,P3_SC_PROT2,P4_SC_PROT2</definedName>
    <definedName name="SC_PROT2" localSheetId="3">P1_SC_PROT2,P2_SC_PROT2,P3_SC_PROT2,P4_SC_PROT2</definedName>
    <definedName name="SC_PROT2" localSheetId="4">P1_SC_PROT2,P2_SC_PROT2,P3_SC_PROT2,P4_SC_PROT2</definedName>
    <definedName name="SC_PROT2" localSheetId="5">P1_SC_PROT2,P2_SC_PROT2,P3_SC_PROT2,P4_SC_PROT2</definedName>
    <definedName name="SC_PROT2">P1_SC_PROT2,P2_SC_PROT2,P3_SC_PROT2,P4_SC_PROT2</definedName>
    <definedName name="SC_PROT20">'[3]П.1.21 Прибыль'!$C$8:$F$11,'[3]П.1.21 Прибыль'!$A$3:$H$3</definedName>
    <definedName name="SC_PROT21">[3]П.1.24!#REF!,[3]П.1.24!#REF!,[3]П.1.24!#REF!</definedName>
    <definedName name="SC_PROT22">[3]П.1.25!#REF!,[3]П.1.25!#REF!</definedName>
    <definedName name="SC_PROT3">[3]П2.1!$G$29:$G$38,[3]П2.1!$G$8:$G$27,[3]П2.1!$G$41:$G$44</definedName>
    <definedName name="SC_PROT5" localSheetId="1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2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3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4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 localSheetId="1">P2_SC_PROT7,P3_SC_PROT7,P4_SC_PROT7,'Форма 1.2'!P5_SC_PROT7</definedName>
    <definedName name="SC_PROT7" localSheetId="2">P2_SC_PROT7,P3_SC_PROT7,P4_SC_PROT7,'Форма 2.1'!P5_SC_PROT7</definedName>
    <definedName name="SC_PROT7" localSheetId="3">P2_SC_PROT7,P3_SC_PROT7,P4_SC_PROT7,'Форма 2.2'!P5_SC_PROT7</definedName>
    <definedName name="SC_PROT7" localSheetId="4">P2_SC_PROT7,P3_SC_PROT7,P4_SC_PROT7,'форма 2.3'!P5_SC_PROT7</definedName>
    <definedName name="SC_PROT7" localSheetId="5">P2_SC_PROT7,P3_SC_PROT7,P4_SC_PROT7,'форма 2.4'!P5_SC_PROT7</definedName>
    <definedName name="SC_PROT7">P2_SC_PROT7,P3_SC_PROT7,P4_SC_PROT7,P5_SC_PROT7</definedName>
    <definedName name="SC_PROT9">[3]материалы!$D$21,[3]материалы!$C$9:$C$19,[3]материалы!$E$9:$F$19,[3]материалы!$A$9:$A$19,[3]материалы!$B$21</definedName>
    <definedName name="SCOPE_DIP1_1">#REF!</definedName>
    <definedName name="SCOPE_DIP1_2">#REF!</definedName>
    <definedName name="SCOPE_MNTH">#REF!</definedName>
    <definedName name="SCOPE_PROT1" localSheetId="1">P3_SCOPE_PROT1,P4_SCOPE_PROT1,P5_SCOPE_PROT1,'Форма 1.2'!P6_SCOPE_PROT1</definedName>
    <definedName name="SCOPE_PROT1" localSheetId="2">P3_SCOPE_PROT1,P4_SCOPE_PROT1,P5_SCOPE_PROT1,'Форма 2.1'!P6_SCOPE_PROT1</definedName>
    <definedName name="SCOPE_PROT1" localSheetId="3">P3_SCOPE_PROT1,P4_SCOPE_PROT1,P5_SCOPE_PROT1,'Форма 2.2'!P6_SCOPE_PROT1</definedName>
    <definedName name="SCOPE_PROT1" localSheetId="4">P3_SCOPE_PROT1,P4_SCOPE_PROT1,P5_SCOPE_PROT1,'форма 2.3'!P6_SCOPE_PROT1</definedName>
    <definedName name="SCOPE_PROT1" localSheetId="5">P3_SCOPE_PROT1,P4_SCOPE_PROT1,P5_SCOPE_PROT1,'форма 2.4'!P6_SCOPE_PROT1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1">#REF!,#REF!,P1_SCOPE_PROT13,P2_SCOPE_PROT13</definedName>
    <definedName name="SCOPE_PROT13" localSheetId="2">#REF!,#REF!,P1_SCOPE_PROT13,P2_SCOPE_PROT13</definedName>
    <definedName name="SCOPE_PROT13" localSheetId="3">#REF!,#REF!,P1_SCOPE_PROT13,P2_SCOPE_PROT13</definedName>
    <definedName name="SCOPE_PROT13" localSheetId="4">#REF!,#REF!,P1_SCOPE_PROT13,P2_SCOPE_PROT13</definedName>
    <definedName name="SCOPE_PROT13" localSheetId="5">#REF!,#REF!,P1_SCOPE_PROT13,P2_SCOPE_PROT13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 localSheetId="2">#REF!,#REF!,#REF!,P1_SCOPE_PROT14,P2_SCOPE_PROT14,P3_SCOPE_PROT14,P4_SCOPE_PROT14</definedName>
    <definedName name="SCOPE_PROT14" localSheetId="3">#REF!,#REF!,#REF!,P1_SCOPE_PROT14,P2_SCOPE_PROT14,P3_SCOPE_PROT14,P4_SCOPE_PROT14</definedName>
    <definedName name="SCOPE_PROT14" localSheetId="4">#REF!,#REF!,#REF!,P1_SCOPE_PROT14,P2_SCOPE_PROT14,P3_SCOPE_PROT14,P4_SCOPE_PROT14</definedName>
    <definedName name="SCOPE_PROT14" localSheetId="5">#REF!,#REF!,#REF!,P1_SCOPE_PROT14,P2_SCOPE_PROT14,P3_SCOPE_PROT14,P4_SCOPE_PROT14</definedName>
    <definedName name="SCOPE_PROT14">#REF!,#REF!,#REF!,P1_SCOPE_PROT14,P2_SCOPE_PROT14,P3_SCOPE_PROT14,P4_SCOPE_PROT14</definedName>
    <definedName name="SCOPE_PROT15">#REF!,#REF!</definedName>
    <definedName name="SCOPE_PROT16" localSheetId="1">#REF!,#REF!,#REF!,P1_SCOPE_PROT16</definedName>
    <definedName name="SCOPE_PROT16" localSheetId="2">#REF!,#REF!,#REF!,P1_SCOPE_PROT16</definedName>
    <definedName name="SCOPE_PROT16" localSheetId="3">#REF!,#REF!,#REF!,P1_SCOPE_PROT16</definedName>
    <definedName name="SCOPE_PROT16" localSheetId="4">#REF!,#REF!,#REF!,P1_SCOPE_PROT16</definedName>
    <definedName name="SCOPE_PROT16" localSheetId="5">#REF!,#REF!,#REF!,P1_SCOPE_PROT16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1">P1_SCOPE_PROT2,P2_SCOPE_PROT2,P3_SCOPE_PROT2,P4_SCOPE_PROT2,P5_SCOPE_PROT2</definedName>
    <definedName name="SCOPE_PROT2" localSheetId="2">P1_SCOPE_PROT2,P2_SCOPE_PROT2,P3_SCOPE_PROT2,P4_SCOPE_PROT2,P5_SCOPE_PROT2</definedName>
    <definedName name="SCOPE_PROT2" localSheetId="3">P1_SCOPE_PROT2,P2_SCOPE_PROT2,P3_SCOPE_PROT2,P4_SCOPE_PROT2,P5_SCOPE_PROT2</definedName>
    <definedName name="SCOPE_PROT2" localSheetId="4">P1_SCOPE_PROT2,P2_SCOPE_PROT2,P3_SCOPE_PROT2,P4_SCOPE_PROT2,P5_SCOPE_PROT2</definedName>
    <definedName name="SCOPE_PROT2" localSheetId="5">P1_SCOPE_PROT2,P2_SCOPE_PROT2,P3_SCOPE_PROT2,P4_SCOPE_PROT2,P5_SCOPE_PROT2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 localSheetId="2">#REF!,#REF!,#REF!,#REF!,P1_SCOPE_PROT22,P2_SCOPE_PROT22</definedName>
    <definedName name="SCOPE_PROT22" localSheetId="3">#REF!,#REF!,#REF!,#REF!,P1_SCOPE_PROT22,P2_SCOPE_PROT22</definedName>
    <definedName name="SCOPE_PROT22" localSheetId="4">#REF!,#REF!,#REF!,#REF!,P1_SCOPE_PROT22,P2_SCOPE_PROT22</definedName>
    <definedName name="SCOPE_PROT22" localSheetId="5">#REF!,#REF!,#REF!,#REF!,P1_SCOPE_PROT22,P2_SCOPE_PROT22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 localSheetId="2">#REF!,#REF!,#REF!,#REF!,#REF!,P1_SCOPE_PROT27,P2_SCOPE_PROT27</definedName>
    <definedName name="SCOPE_PROT27" localSheetId="3">#REF!,#REF!,#REF!,#REF!,#REF!,P1_SCOPE_PROT27,P2_SCOPE_PROT27</definedName>
    <definedName name="SCOPE_PROT27" localSheetId="4">#REF!,#REF!,#REF!,#REF!,#REF!,P1_SCOPE_PROT27,P2_SCOPE_PROT27</definedName>
    <definedName name="SCOPE_PROT27" localSheetId="5">#REF!,#REF!,#REF!,#REF!,#REF!,P1_SCOPE_PROT27,P2_SCOPE_PROT27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'[1] НВВ содержание'!#REF!</definedName>
    <definedName name="SCOPE_PROT32">#REF!,#REF!,#REF!</definedName>
    <definedName name="SCOPE_PROT33">#REF!,#REF!,#REF!,#REF!</definedName>
    <definedName name="SCOPE_PROT34" localSheetId="1">#REF!,P1_SCOPE_PROT34</definedName>
    <definedName name="SCOPE_PROT34" localSheetId="2">#REF!,P1_SCOPE_PROT34</definedName>
    <definedName name="SCOPE_PROT34" localSheetId="3">#REF!,P1_SCOPE_PROT34</definedName>
    <definedName name="SCOPE_PROT34" localSheetId="4">#REF!,P1_SCOPE_PROT34</definedName>
    <definedName name="SCOPE_PROT34" localSheetId="5">#REF!,P1_SCOPE_PROT34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 localSheetId="1">P1_SCOPE_PROT5,P2_SCOPE_PROT5</definedName>
    <definedName name="SCOPE_PROT5" localSheetId="2">P1_SCOPE_PROT5,P2_SCOPE_PROT5</definedName>
    <definedName name="SCOPE_PROT5" localSheetId="3">P1_SCOPE_PROT5,P2_SCOPE_PROT5</definedName>
    <definedName name="SCOPE_PROT5" localSheetId="4">P1_SCOPE_PROT5,P2_SCOPE_PROT5</definedName>
    <definedName name="SCOPE_PROT5" localSheetId="5">P1_SCOPE_PROT5,P2_SCOPE_PROT5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1">#REF!,P1_SCOPE_PROT8,P2_SCOPE_PROT8,P3_SCOPE_PROT8,P4_SCOPE_PROT8,P5_SCOPE_PROT8,P6_SCOPE_PROT8</definedName>
    <definedName name="SCOPE_PROT8" localSheetId="2">#REF!,P1_SCOPE_PROT8,P2_SCOPE_PROT8,P3_SCOPE_PROT8,P4_SCOPE_PROT8,P5_SCOPE_PROT8,P6_SCOPE_PROT8</definedName>
    <definedName name="SCOPE_PROT8" localSheetId="3">#REF!,P1_SCOPE_PROT8,P2_SCOPE_PROT8,P3_SCOPE_PROT8,P4_SCOPE_PROT8,P5_SCOPE_PROT8,P6_SCOPE_PROT8</definedName>
    <definedName name="SCOPE_PROT8" localSheetId="4">#REF!,P1_SCOPE_PROT8,P2_SCOPE_PROT8,P3_SCOPE_PROT8,P4_SCOPE_PROT8,P5_SCOPE_PROT8,P6_SCOPE_PROT8</definedName>
    <definedName name="SCOPE_PROT8" localSheetId="5">#REF!,P1_SCOPE_PROT8,P2_SCOPE_PROT8,P3_SCOPE_PROT8,P4_SCOPE_PROT8,P5_SCOPE_PROT8,P6_SCOPE_PROT8</definedName>
    <definedName name="SCOPE_PROT8">#REF!,P1_SCOPE_PROT8,P2_SCOPE_PROT8,P3_SCOPE_PROT8,P4_SCOPE_PROT8,P5_SCOPE_PROT8,P6_SCOPE_PROT8</definedName>
    <definedName name="SCOPE_PROT9">#REF!</definedName>
    <definedName name="sub_11011" localSheetId="0">'Форма 1.1'!$A$21</definedName>
    <definedName name="T3?L1.4.1">#REF!</definedName>
    <definedName name="T3?L1.5.1">#REF!</definedName>
    <definedName name="vvvv" hidden="1">#REF!,#REF!,#REF!,#REF!,#REF!,#REF!,#REF!,#REF!</definedName>
    <definedName name="БазовыйПериод">[5]Заголовок!$B$15</definedName>
    <definedName name="_xlnm.Print_Titles" localSheetId="2">'Форма 2.1'!$8:$8</definedName>
    <definedName name="_xlnm.Print_Titles" localSheetId="3">'Форма 2.2'!$9:$9</definedName>
    <definedName name="_xlnm.Print_Titles" localSheetId="4">'форма 2.3'!$9:$9</definedName>
    <definedName name="ЗП1">[6]Лист13!$A$2</definedName>
    <definedName name="ЗП2">[6]Лист13!$B$2</definedName>
    <definedName name="ЗП3">[6]Лист13!$C$2</definedName>
    <definedName name="ЗП4">[6]Лист13!$D$2</definedName>
    <definedName name="Кв">#REF!</definedName>
    <definedName name="Кн">#REF!</definedName>
    <definedName name="название">'[1] НВВ содержание'!#REF!</definedName>
    <definedName name="_xlnm.Print_Area" localSheetId="0">'Форма 1.1'!$A$1:$D$23</definedName>
    <definedName name="_xlnm.Print_Area" localSheetId="1">'Форма 1.2'!$A$1:$E$12</definedName>
    <definedName name="_xlnm.Print_Area" localSheetId="2">'Форма 2.1'!$A$1:$H$37</definedName>
    <definedName name="_xlnm.Print_Area" localSheetId="3">'Форма 2.2'!$A$1:$I$37</definedName>
    <definedName name="_xlnm.Print_Area" localSheetId="4">'форма 2.3'!$A$1:$H$35</definedName>
    <definedName name="_xlnm.Print_Area" localSheetId="5">'форма 2.4'!$A$1:$C$21</definedName>
    <definedName name="ОтпускЭлектроэнергииИтогоБаз">'[5]6'!$C$15</definedName>
    <definedName name="ОтпускЭлектроэнергииИтогоРег">'[5]6'!$C$24</definedName>
    <definedName name="ПериодРегулирования">[5]Заголовок!$B$14</definedName>
    <definedName name="Рсрi">#REF!</definedName>
  </definedNames>
  <calcPr calcId="125725"/>
</workbook>
</file>

<file path=xl/calcChain.xml><?xml version="1.0" encoding="utf-8"?>
<calcChain xmlns="http://schemas.openxmlformats.org/spreadsheetml/2006/main">
  <c r="B16" i="6"/>
  <c r="C13"/>
  <c r="C12"/>
  <c r="C11"/>
  <c r="C14" s="1"/>
  <c r="A4"/>
  <c r="C34" i="5"/>
  <c r="E31"/>
  <c r="H31" s="1"/>
  <c r="E30"/>
  <c r="H30" s="1"/>
  <c r="H27"/>
  <c r="E27"/>
  <c r="H26"/>
  <c r="E25"/>
  <c r="H25" s="1"/>
  <c r="E24"/>
  <c r="H24" s="1"/>
  <c r="E23"/>
  <c r="H23" s="1"/>
  <c r="H21"/>
  <c r="E21"/>
  <c r="E18"/>
  <c r="H18" s="1"/>
  <c r="E17"/>
  <c r="H17" s="1"/>
  <c r="E16"/>
  <c r="H16" s="1"/>
  <c r="E15"/>
  <c r="H15" s="1"/>
  <c r="E14"/>
  <c r="H14" s="1"/>
  <c r="E13"/>
  <c r="H13" s="1"/>
  <c r="H10"/>
  <c r="E10"/>
  <c r="A4"/>
  <c r="D36" i="4"/>
  <c r="F32"/>
  <c r="H32" s="1"/>
  <c r="H31" s="1"/>
  <c r="F31"/>
  <c r="F30"/>
  <c r="H30" s="1"/>
  <c r="F29"/>
  <c r="H29" s="1"/>
  <c r="F27"/>
  <c r="E27"/>
  <c r="H26"/>
  <c r="F26"/>
  <c r="H25"/>
  <c r="F24"/>
  <c r="H24" s="1"/>
  <c r="H23" s="1"/>
  <c r="H22"/>
  <c r="F22"/>
  <c r="H21"/>
  <c r="F20"/>
  <c r="H20" s="1"/>
  <c r="F19"/>
  <c r="F18"/>
  <c r="E17"/>
  <c r="D17"/>
  <c r="F17" s="1"/>
  <c r="H17" s="1"/>
  <c r="F16"/>
  <c r="H16" s="1"/>
  <c r="H14" s="1"/>
  <c r="H13"/>
  <c r="F13"/>
  <c r="H12"/>
  <c r="F12"/>
  <c r="H10"/>
  <c r="B4"/>
  <c r="C36" i="3"/>
  <c r="E32"/>
  <c r="H32" s="1"/>
  <c r="H29" s="1"/>
  <c r="H31"/>
  <c r="E31"/>
  <c r="E28"/>
  <c r="H28" s="1"/>
  <c r="H27" s="1"/>
  <c r="H26"/>
  <c r="E26"/>
  <c r="H25"/>
  <c r="E25"/>
  <c r="H23"/>
  <c r="E23"/>
  <c r="H22"/>
  <c r="E22"/>
  <c r="H21"/>
  <c r="E21"/>
  <c r="H19"/>
  <c r="E17"/>
  <c r="E16"/>
  <c r="E15"/>
  <c r="E14"/>
  <c r="D12"/>
  <c r="C12"/>
  <c r="E12" s="1"/>
  <c r="H12" s="1"/>
  <c r="E11"/>
  <c r="H11" s="1"/>
  <c r="A2"/>
  <c r="D10" i="2"/>
  <c r="E7"/>
  <c r="E6"/>
  <c r="E8" s="1"/>
  <c r="A3"/>
  <c r="C22" i="1"/>
  <c r="B4"/>
  <c r="H11" i="5" l="1"/>
  <c r="H22"/>
  <c r="H19" s="1"/>
  <c r="H28"/>
  <c r="H32"/>
  <c r="H27" i="4"/>
  <c r="H34" s="1"/>
  <c r="H9" i="3"/>
  <c r="H34" s="1"/>
</calcChain>
</file>

<file path=xl/sharedStrings.xml><?xml version="1.0" encoding="utf-8"?>
<sst xmlns="http://schemas.openxmlformats.org/spreadsheetml/2006/main" count="339" uniqueCount="127">
  <si>
    <t xml:space="preserve">Форма 1.1 - Журнал учета текущей информации о прекращении передачи электрической энергии для потребителей услуг за 2014 год   </t>
  </si>
  <si>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</si>
  <si>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</si>
  <si>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</si>
  <si>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</si>
  <si>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</si>
  <si>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</si>
  <si>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</si>
  <si>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</si>
  <si>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</si>
  <si>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</si>
  <si>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</si>
  <si>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</si>
  <si>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</si>
  <si>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</si>
  <si>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</si>
  <si>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</si>
  <si>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</si>
  <si>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Руководитель организации</t>
  </si>
  <si>
    <t>Согласно п. 14 Постановления Правительства от 31.12.2009 г.  № 1220 организации предоставляют регулирующим органам до 1 апреля года, следующего за отчетным, отчетные данные, используемые при расчете фактических значений показателей надежности и качества</t>
  </si>
  <si>
    <t>Форма 1.2 - Расчет фактического показателя средней продолжительности прекращений передачи электрической энергии за 2014 год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</si>
  <si>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</si>
  <si>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</si>
  <si>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t xml:space="preserve"> 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</si>
  <si>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</si>
  <si>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</si>
  <si>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  <charset val="204"/>
      </rPr>
      <t>п</t>
    </r>
    <r>
      <rPr>
        <b/>
        <sz val="11"/>
        <rFont val="Times New Roman"/>
        <family val="1"/>
        <charset val="204"/>
      </rPr>
      <t>)</t>
    </r>
  </si>
  <si>
    <t>Пп = Тпр/Nтп</t>
  </si>
  <si>
    <t>Форма 2.1 - Расчет значения индикатора информативности за 2014 год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</si>
  <si>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</si>
  <si>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</si>
  <si>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</si>
  <si>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</si>
  <si>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</si>
  <si>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</si>
  <si>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Примечание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</si>
  <si>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</si>
  <si>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</si>
  <si>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</si>
  <si>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</si>
  <si>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</si>
  <si>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</si>
  <si>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</si>
  <si>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</si>
  <si>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 xml:space="preserve"> положительная динамика              факт ≥ плана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</si>
  <si>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</si>
  <si>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</si>
  <si>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</si>
  <si>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</si>
  <si>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 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</si>
  <si>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</si>
  <si>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</si>
  <si>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</si>
  <si>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</si>
  <si>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</si>
  <si>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</si>
  <si>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</si>
  <si>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</si>
  <si>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</si>
  <si>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</si>
  <si>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</si>
  <si>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</si>
  <si>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</si>
  <si>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r>
      <t xml:space="preserve">положительная динамика                   факт </t>
    </r>
    <r>
      <rPr>
        <sz val="11"/>
        <rFont val="Arial Cyr"/>
        <charset val="204"/>
      </rPr>
      <t>≤</t>
    </r>
    <r>
      <rPr>
        <sz val="11"/>
        <rFont val="Times New Roman"/>
        <family val="1"/>
        <charset val="204"/>
      </rPr>
      <t xml:space="preserve"> плана</t>
    </r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</si>
  <si>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</si>
  <si>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</si>
  <si>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</si>
  <si>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</si>
  <si>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Форма 2.2 - Расчет значения индикатора исполнительности за 2014 год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</si>
  <si>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</si>
  <si>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</si>
  <si>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</si>
  <si>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дней</t>
  </si>
  <si>
    <t>положительная динамика                   факт ≤ плана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</si>
  <si>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</si>
  <si>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</si>
  <si>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нет прямых договоров на услугу по передаче ээ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</si>
  <si>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</si>
  <si>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</si>
  <si>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</si>
  <si>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</si>
  <si>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</si>
  <si>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</si>
  <si>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</si>
  <si>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r>
      <t xml:space="preserve">положительная динамика                   факт </t>
    </r>
    <r>
      <rPr>
        <sz val="11"/>
        <rFont val="Arial"/>
        <family val="2"/>
        <charset val="204"/>
      </rPr>
      <t>≤</t>
    </r>
    <r>
      <rPr>
        <sz val="11"/>
        <rFont val="Times New Roman"/>
        <family val="1"/>
        <charset val="204"/>
      </rPr>
      <t xml:space="preserve"> плана</t>
    </r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</si>
  <si>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</si>
  <si>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</si>
  <si>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</si>
  <si>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</si>
  <si>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</si>
  <si>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</si>
  <si>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</si>
  <si>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</si>
  <si>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</si>
  <si>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 (Ис)</t>
  </si>
  <si>
    <t>Форма 2.3 - Расчет значения индикатора результативности обратной связи за 2014 год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</si>
  <si>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</si>
  <si>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</si>
  <si>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</si>
  <si>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</si>
  <si>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положительная динамика                   факт ≥ плана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</si>
  <si>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</si>
  <si>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</si>
  <si>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</si>
  <si>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</si>
  <si>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</si>
  <si>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</si>
  <si>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</si>
  <si>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</si>
  <si>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</si>
  <si>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</si>
  <si>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</si>
  <si>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</si>
  <si>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</si>
  <si>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</si>
  <si>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</si>
  <si>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</si>
  <si>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</si>
  <si>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</si>
  <si>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Форма 2.4 - Расчет фактического значения показателя уровня качества оказываемых услуг территориальной (прочей) сетевой организацией за 2014 год</t>
  </si>
  <si>
    <t>Предлагаемые плановые значения параметров (критериев), характеризующих индикаторы качества **</t>
  </si>
  <si>
    <t>2014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</si>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</sst>
</file>

<file path=xl/styles.xml><?xml version="1.0" encoding="utf-8"?>
<styleSheet xmlns="http://schemas.openxmlformats.org/spreadsheetml/2006/main">
  <numFmts count="2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  <numFmt numFmtId="183" formatCode="#,##0.00000"/>
    <numFmt numFmtId="184" formatCode="#,##0.000"/>
    <numFmt numFmtId="185" formatCode="#,##0.000000"/>
    <numFmt numFmtId="186" formatCode="0.000"/>
    <numFmt numFmtId="187" formatCode="0.00000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indexed="8"/>
      <name val="Courier New"/>
      <family val="3"/>
      <charset val="204"/>
    </font>
    <font>
      <sz val="18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bscript"/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8">
    <xf numFmtId="0" fontId="0" fillId="0" borderId="0"/>
    <xf numFmtId="0" fontId="2" fillId="0" borderId="0"/>
    <xf numFmtId="0" fontId="9" fillId="0" borderId="0"/>
    <xf numFmtId="0" fontId="12" fillId="0" borderId="0"/>
    <xf numFmtId="164" fontId="13" fillId="0" borderId="0">
      <alignment vertical="top"/>
    </xf>
    <xf numFmtId="164" fontId="14" fillId="0" borderId="0">
      <alignment vertical="top"/>
    </xf>
    <xf numFmtId="165" fontId="14" fillId="3" borderId="0">
      <alignment vertical="top"/>
    </xf>
    <xf numFmtId="164" fontId="14" fillId="4" borderId="0">
      <alignment vertical="top"/>
    </xf>
    <xf numFmtId="166" fontId="13" fillId="0" borderId="0">
      <alignment vertical="top"/>
    </xf>
    <xf numFmtId="166" fontId="13" fillId="0" borderId="0">
      <alignment vertical="top"/>
    </xf>
    <xf numFmtId="0" fontId="15" fillId="0" borderId="0"/>
    <xf numFmtId="0" fontId="12" fillId="0" borderId="0"/>
    <xf numFmtId="166" fontId="13" fillId="0" borderId="0">
      <alignment vertical="top"/>
    </xf>
    <xf numFmtId="0" fontId="12" fillId="0" borderId="0"/>
    <xf numFmtId="0" fontId="12" fillId="0" borderId="0"/>
    <xf numFmtId="0" fontId="15" fillId="0" borderId="0"/>
    <xf numFmtId="166" fontId="13" fillId="0" borderId="0">
      <alignment vertical="top"/>
    </xf>
    <xf numFmtId="0" fontId="15" fillId="0" borderId="0"/>
    <xf numFmtId="0" fontId="15" fillId="0" borderId="0"/>
    <xf numFmtId="0" fontId="15" fillId="0" borderId="0"/>
    <xf numFmtId="166" fontId="13" fillId="0" borderId="0">
      <alignment vertical="top"/>
    </xf>
    <xf numFmtId="166" fontId="13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6" fillId="0" borderId="13">
      <protection locked="0"/>
    </xf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7" fontId="21" fillId="0" borderId="14"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67" fontId="24" fillId="19" borderId="14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14" fontId="27" fillId="0" borderId="0">
      <alignment vertical="top"/>
    </xf>
    <xf numFmtId="166" fontId="28" fillId="0" borderId="0">
      <alignment vertical="top"/>
    </xf>
    <xf numFmtId="175" fontId="29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top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>
      <alignment vertical="top"/>
    </xf>
    <xf numFmtId="0" fontId="35" fillId="0" borderId="0" applyNumberFormat="0" applyFill="0" applyBorder="0" applyAlignment="0" applyProtection="0">
      <alignment vertical="top"/>
      <protection locked="0"/>
    </xf>
    <xf numFmtId="167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166" fontId="14" fillId="0" borderId="0">
      <alignment vertical="top"/>
    </xf>
    <xf numFmtId="166" fontId="14" fillId="3" borderId="0">
      <alignment vertical="top"/>
    </xf>
    <xf numFmtId="176" fontId="14" fillId="4" borderId="0">
      <alignment vertical="top"/>
    </xf>
    <xf numFmtId="0" fontId="38" fillId="0" borderId="0" applyNumberFormat="0" applyFill="0" applyBorder="0" applyAlignment="0" applyProtection="0"/>
    <xf numFmtId="0" fontId="39" fillId="0" borderId="0"/>
    <xf numFmtId="0" fontId="26" fillId="0" borderId="0" applyFill="0" applyBorder="0" applyProtection="0">
      <alignment vertic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40" fillId="0" borderId="0" applyNumberFormat="0">
      <alignment horizontal="left"/>
    </xf>
    <xf numFmtId="4" fontId="41" fillId="2" borderId="15" applyNumberFormat="0" applyProtection="0">
      <alignment vertical="center"/>
    </xf>
    <xf numFmtId="4" fontId="42" fillId="2" borderId="15" applyNumberFormat="0" applyProtection="0">
      <alignment vertical="center"/>
    </xf>
    <xf numFmtId="4" fontId="41" fillId="2" borderId="15" applyNumberFormat="0" applyProtection="0">
      <alignment horizontal="left" vertical="center" indent="1"/>
    </xf>
    <xf numFmtId="4" fontId="41" fillId="2" borderId="15" applyNumberFormat="0" applyProtection="0">
      <alignment horizontal="left" vertical="center" indent="1"/>
    </xf>
    <xf numFmtId="0" fontId="22" fillId="20" borderId="15" applyNumberFormat="0" applyProtection="0">
      <alignment horizontal="left" vertical="center" indent="1"/>
    </xf>
    <xf numFmtId="4" fontId="41" fillId="21" borderId="15" applyNumberFormat="0" applyProtection="0">
      <alignment horizontal="right" vertical="center"/>
    </xf>
    <xf numFmtId="4" fontId="41" fillId="22" borderId="15" applyNumberFormat="0" applyProtection="0">
      <alignment horizontal="right" vertical="center"/>
    </xf>
    <xf numFmtId="4" fontId="41" fillId="23" borderId="15" applyNumberFormat="0" applyProtection="0">
      <alignment horizontal="right" vertical="center"/>
    </xf>
    <xf numFmtId="4" fontId="41" fillId="24" borderId="15" applyNumberFormat="0" applyProtection="0">
      <alignment horizontal="right" vertical="center"/>
    </xf>
    <xf numFmtId="4" fontId="41" fillId="25" borderId="15" applyNumberFormat="0" applyProtection="0">
      <alignment horizontal="right" vertical="center"/>
    </xf>
    <xf numFmtId="4" fontId="41" fillId="26" borderId="15" applyNumberFormat="0" applyProtection="0">
      <alignment horizontal="right" vertical="center"/>
    </xf>
    <xf numFmtId="4" fontId="41" fillId="27" borderId="15" applyNumberFormat="0" applyProtection="0">
      <alignment horizontal="right" vertical="center"/>
    </xf>
    <xf numFmtId="4" fontId="41" fillId="28" borderId="15" applyNumberFormat="0" applyProtection="0">
      <alignment horizontal="right" vertical="center"/>
    </xf>
    <xf numFmtId="4" fontId="41" fillId="29" borderId="15" applyNumberFormat="0" applyProtection="0">
      <alignment horizontal="right" vertical="center"/>
    </xf>
    <xf numFmtId="4" fontId="43" fillId="30" borderId="15" applyNumberFormat="0" applyProtection="0">
      <alignment horizontal="left" vertical="center" indent="1"/>
    </xf>
    <xf numFmtId="4" fontId="41" fillId="31" borderId="16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0" fontId="22" fillId="20" borderId="15" applyNumberFormat="0" applyProtection="0">
      <alignment horizontal="left" vertical="center" indent="1"/>
    </xf>
    <xf numFmtId="4" fontId="45" fillId="31" borderId="15" applyNumberFormat="0" applyProtection="0">
      <alignment horizontal="left" vertical="center" indent="1"/>
    </xf>
    <xf numFmtId="4" fontId="45" fillId="33" borderId="15" applyNumberFormat="0" applyProtection="0">
      <alignment horizontal="left" vertical="center" indent="1"/>
    </xf>
    <xf numFmtId="0" fontId="22" fillId="33" borderId="15" applyNumberFormat="0" applyProtection="0">
      <alignment horizontal="left" vertical="center" indent="1"/>
    </xf>
    <xf numFmtId="0" fontId="22" fillId="33" borderId="15" applyNumberFormat="0" applyProtection="0">
      <alignment horizontal="left" vertical="center" indent="1"/>
    </xf>
    <xf numFmtId="0" fontId="22" fillId="34" borderId="15" applyNumberFormat="0" applyProtection="0">
      <alignment horizontal="left" vertical="center" indent="1"/>
    </xf>
    <xf numFmtId="0" fontId="22" fillId="34" borderId="15" applyNumberFormat="0" applyProtection="0">
      <alignment horizontal="left" vertical="center" indent="1"/>
    </xf>
    <xf numFmtId="0" fontId="22" fillId="3" borderId="15" applyNumberFormat="0" applyProtection="0">
      <alignment horizontal="left" vertical="center" indent="1"/>
    </xf>
    <xf numFmtId="0" fontId="22" fillId="3" borderId="15" applyNumberFormat="0" applyProtection="0">
      <alignment horizontal="left" vertical="center" indent="1"/>
    </xf>
    <xf numFmtId="0" fontId="22" fillId="20" borderId="15" applyNumberFormat="0" applyProtection="0">
      <alignment horizontal="left" vertical="center" indent="1"/>
    </xf>
    <xf numFmtId="0" fontId="22" fillId="20" borderId="15" applyNumberFormat="0" applyProtection="0">
      <alignment horizontal="left" vertical="center" indent="1"/>
    </xf>
    <xf numFmtId="0" fontId="2" fillId="0" borderId="0"/>
    <xf numFmtId="4" fontId="41" fillId="35" borderId="15" applyNumberFormat="0" applyProtection="0">
      <alignment vertical="center"/>
    </xf>
    <xf numFmtId="4" fontId="42" fillId="35" borderId="15" applyNumberFormat="0" applyProtection="0">
      <alignment vertical="center"/>
    </xf>
    <xf numFmtId="4" fontId="41" fillId="35" borderId="15" applyNumberFormat="0" applyProtection="0">
      <alignment horizontal="left" vertical="center" indent="1"/>
    </xf>
    <xf numFmtId="4" fontId="41" fillId="35" borderId="15" applyNumberFormat="0" applyProtection="0">
      <alignment horizontal="left" vertical="center" indent="1"/>
    </xf>
    <xf numFmtId="4" fontId="41" fillId="31" borderId="15" applyNumberFormat="0" applyProtection="0">
      <alignment horizontal="right" vertical="center"/>
    </xf>
    <xf numFmtId="4" fontId="42" fillId="31" borderId="15" applyNumberFormat="0" applyProtection="0">
      <alignment horizontal="right" vertical="center"/>
    </xf>
    <xf numFmtId="0" fontId="22" fillId="20" borderId="15" applyNumberFormat="0" applyProtection="0">
      <alignment horizontal="left" vertical="center" indent="1"/>
    </xf>
    <xf numFmtId="0" fontId="22" fillId="20" borderId="15" applyNumberFormat="0" applyProtection="0">
      <alignment horizontal="left" vertical="center" indent="1"/>
    </xf>
    <xf numFmtId="0" fontId="46" fillId="0" borderId="0"/>
    <xf numFmtId="4" fontId="47" fillId="31" borderId="15" applyNumberFormat="0" applyProtection="0">
      <alignment horizontal="right" vertical="center"/>
    </xf>
    <xf numFmtId="166" fontId="48" fillId="36" borderId="0">
      <alignment horizontal="right" vertical="top"/>
    </xf>
    <xf numFmtId="0" fontId="23" fillId="0" borderId="17" applyNumberFormat="0" applyFont="0" applyFill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40" borderId="0" applyNumberFormat="0" applyBorder="0" applyAlignment="0" applyProtection="0"/>
    <xf numFmtId="167" fontId="21" fillId="0" borderId="14">
      <protection locked="0"/>
    </xf>
    <xf numFmtId="0" fontId="49" fillId="10" borderId="18" applyNumberFormat="0" applyAlignment="0" applyProtection="0"/>
    <xf numFmtId="0" fontId="50" fillId="41" borderId="15" applyNumberFormat="0" applyAlignment="0" applyProtection="0"/>
    <xf numFmtId="0" fontId="51" fillId="41" borderId="18" applyNumberFormat="0" applyAlignment="0" applyProtection="0"/>
    <xf numFmtId="44" fontId="2" fillId="0" borderId="0" applyFont="0" applyFill="0" applyBorder="0" applyAlignment="0" applyProtection="0"/>
    <xf numFmtId="0" fontId="52" fillId="0" borderId="0" applyBorder="0">
      <alignment horizontal="center" vertical="center" wrapText="1"/>
    </xf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2" applyBorder="0">
      <alignment horizontal="center" vertical="center" wrapText="1"/>
    </xf>
    <xf numFmtId="167" fontId="24" fillId="19" borderId="14"/>
    <xf numFmtId="4" fontId="57" fillId="2" borderId="8" applyBorder="0">
      <alignment horizontal="right"/>
    </xf>
    <xf numFmtId="49" fontId="58" fillId="0" borderId="0" applyBorder="0">
      <alignment vertical="center"/>
    </xf>
    <xf numFmtId="0" fontId="59" fillId="0" borderId="23" applyNumberFormat="0" applyFill="0" applyAlignment="0" applyProtection="0"/>
    <xf numFmtId="3" fontId="24" fillId="0" borderId="8" applyBorder="0">
      <alignment vertical="center"/>
    </xf>
    <xf numFmtId="0" fontId="60" fillId="42" borderId="24" applyNumberFormat="0" applyAlignment="0" applyProtection="0"/>
    <xf numFmtId="179" fontId="61" fillId="0" borderId="8">
      <alignment horizontal="center" vertical="center" wrapText="1"/>
    </xf>
    <xf numFmtId="0" fontId="38" fillId="4" borderId="0" applyFill="0">
      <alignment wrapText="1"/>
    </xf>
    <xf numFmtId="0" fontId="62" fillId="0" borderId="0">
      <alignment horizontal="center" vertical="top" wrapText="1"/>
    </xf>
    <xf numFmtId="0" fontId="63" fillId="0" borderId="0">
      <alignment horizontal="center" vertical="center" wrapText="1"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66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79" fontId="67" fillId="2" borderId="25" applyNumberFormat="0" applyBorder="0" applyAlignment="0">
      <alignment vertical="center"/>
      <protection locked="0"/>
    </xf>
    <xf numFmtId="0" fontId="68" fillId="0" borderId="0" applyNumberFormat="0" applyFill="0" applyBorder="0" applyAlignment="0" applyProtection="0"/>
    <xf numFmtId="0" fontId="2" fillId="44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27" applyNumberFormat="0" applyFill="0" applyAlignment="0" applyProtection="0"/>
    <xf numFmtId="0" fontId="12" fillId="0" borderId="0"/>
    <xf numFmtId="171" fontId="13" fillId="0" borderId="0">
      <alignment vertical="top"/>
    </xf>
    <xf numFmtId="166" fontId="13" fillId="0" borderId="0">
      <alignment vertical="top"/>
    </xf>
    <xf numFmtId="3" fontId="70" fillId="0" borderId="0"/>
    <xf numFmtId="0" fontId="71" fillId="0" borderId="0" applyNumberFormat="0" applyFill="0" applyBorder="0" applyAlignment="0" applyProtection="0"/>
    <xf numFmtId="49" fontId="38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7" fillId="4" borderId="0" applyFont="0" applyBorder="0">
      <alignment horizontal="right"/>
    </xf>
    <xf numFmtId="4" fontId="57" fillId="4" borderId="0" applyBorder="0">
      <alignment horizontal="right"/>
    </xf>
    <xf numFmtId="4" fontId="57" fillId="4" borderId="0" applyFont="0" applyBorder="0">
      <alignment horizontal="right"/>
    </xf>
    <xf numFmtId="4" fontId="57" fillId="4" borderId="0" applyBorder="0">
      <alignment horizontal="right"/>
    </xf>
    <xf numFmtId="4" fontId="57" fillId="4" borderId="4" applyBorder="0">
      <alignment horizontal="right"/>
    </xf>
    <xf numFmtId="4" fontId="57" fillId="4" borderId="8" applyFont="0" applyBorder="0">
      <alignment horizontal="right"/>
    </xf>
    <xf numFmtId="0" fontId="72" fillId="7" borderId="0" applyNumberFormat="0" applyBorder="0" applyAlignment="0" applyProtection="0"/>
    <xf numFmtId="182" fontId="2" fillId="0" borderId="8" applyFont="0" applyFill="0" applyBorder="0" applyProtection="0">
      <alignment horizontal="center" vertical="center"/>
    </xf>
    <xf numFmtId="44" fontId="16" fillId="0" borderId="0">
      <protection locked="0"/>
    </xf>
    <xf numFmtId="0" fontId="21" fillId="0" borderId="8" applyBorder="0">
      <alignment horizontal="center" vertical="center" wrapText="1"/>
    </xf>
  </cellStyleXfs>
  <cellXfs count="210">
    <xf numFmtId="0" fontId="0" fillId="0" borderId="0" xfId="0"/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4" fillId="0" borderId="0" xfId="1" applyNumberFormat="1" applyFont="1" applyBorder="1" applyAlignment="1">
      <alignment horizontal="center"/>
    </xf>
    <xf numFmtId="0" fontId="6" fillId="0" borderId="1" xfId="1" applyFont="1" applyFill="1" applyBorder="1" applyAlignment="1" applyProtection="1"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vertical="top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/>
    <xf numFmtId="2" fontId="5" fillId="2" borderId="8" xfId="1" applyNumberFormat="1" applyFont="1" applyFill="1" applyBorder="1" applyAlignment="1" applyProtection="1">
      <alignment horizontal="center"/>
      <protection locked="0"/>
    </xf>
    <xf numFmtId="3" fontId="8" fillId="2" borderId="9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5" fillId="2" borderId="8" xfId="1" applyNumberFormat="1" applyFont="1" applyFill="1" applyBorder="1" applyAlignment="1" applyProtection="1"/>
    <xf numFmtId="0" fontId="5" fillId="0" borderId="10" xfId="1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 applyProtection="1"/>
    <xf numFmtId="2" fontId="5" fillId="2" borderId="11" xfId="1" applyNumberFormat="1" applyFont="1" applyFill="1" applyBorder="1" applyAlignment="1" applyProtection="1">
      <alignment horizontal="center"/>
      <protection locked="0"/>
    </xf>
    <xf numFmtId="3" fontId="8" fillId="2" borderId="12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4" fillId="0" borderId="0" xfId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10" fillId="0" borderId="0" xfId="2" applyFont="1" applyAlignment="1">
      <alignment horizontal="justify"/>
    </xf>
    <xf numFmtId="0" fontId="11" fillId="0" borderId="0" xfId="1" applyFont="1" applyAlignment="1">
      <alignment horizontal="center" wrapText="1"/>
    </xf>
    <xf numFmtId="0" fontId="3" fillId="0" borderId="0" xfId="1" applyNumberFormat="1" applyFont="1" applyBorder="1" applyAlignment="1">
      <alignment horizontal="left" wrapText="1"/>
    </xf>
    <xf numFmtId="0" fontId="3" fillId="0" borderId="0" xfId="1" applyNumberFormat="1" applyFont="1" applyBorder="1" applyAlignment="1">
      <alignment horizontal="right" wrapText="1"/>
    </xf>
    <xf numFmtId="0" fontId="4" fillId="0" borderId="0" xfId="1" applyNumberFormat="1" applyFont="1" applyBorder="1" applyAlignment="1">
      <alignment horizontal="center" wrapText="1"/>
    </xf>
    <xf numFmtId="0" fontId="5" fillId="0" borderId="0" xfId="1" applyNumberFormat="1" applyFont="1" applyBorder="1" applyAlignment="1">
      <alignment horizontal="left" wrapText="1"/>
    </xf>
    <xf numFmtId="0" fontId="6" fillId="0" borderId="0" xfId="1" applyFont="1" applyFill="1" applyBorder="1" applyAlignment="1" applyProtection="1">
      <alignment horizontal="center"/>
      <protection locked="0"/>
    </xf>
    <xf numFmtId="0" fontId="7" fillId="0" borderId="3" xfId="1" applyFont="1" applyFill="1" applyBorder="1" applyAlignment="1">
      <alignment horizontal="center" vertical="top"/>
    </xf>
    <xf numFmtId="0" fontId="7" fillId="0" borderId="0" xfId="1" applyNumberFormat="1" applyFont="1" applyBorder="1" applyAlignment="1">
      <alignment horizontal="left" wrapText="1"/>
    </xf>
    <xf numFmtId="0" fontId="3" fillId="0" borderId="28" xfId="1" applyNumberFormat="1" applyFont="1" applyBorder="1" applyAlignment="1">
      <alignment horizontal="left" vertical="center" wrapText="1"/>
    </xf>
    <xf numFmtId="0" fontId="3" fillId="0" borderId="29" xfId="1" applyNumberFormat="1" applyFont="1" applyBorder="1" applyAlignment="1">
      <alignment horizontal="left" vertical="center" wrapText="1"/>
    </xf>
    <xf numFmtId="0" fontId="3" fillId="0" borderId="30" xfId="1" applyNumberFormat="1" applyFont="1" applyBorder="1" applyAlignment="1">
      <alignment horizontal="left" vertical="center" wrapText="1"/>
    </xf>
    <xf numFmtId="0" fontId="3" fillId="0" borderId="31" xfId="1" applyNumberFormat="1" applyFont="1" applyBorder="1" applyAlignment="1">
      <alignment horizontal="center" vertical="center" wrapText="1"/>
    </xf>
    <xf numFmtId="3" fontId="3" fillId="4" borderId="32" xfId="1" applyNumberFormat="1" applyFont="1" applyFill="1" applyBorder="1" applyAlignment="1">
      <alignment horizontal="center" wrapText="1"/>
    </xf>
    <xf numFmtId="0" fontId="3" fillId="0" borderId="0" xfId="1" applyNumberFormat="1" applyFont="1" applyBorder="1" applyAlignment="1">
      <alignment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33" xfId="1" applyNumberFormat="1" applyFont="1" applyBorder="1" applyAlignment="1">
      <alignment vertical="center" wrapText="1"/>
    </xf>
    <xf numFmtId="0" fontId="3" fillId="0" borderId="34" xfId="1" applyNumberFormat="1" applyFont="1" applyBorder="1" applyAlignment="1">
      <alignment horizontal="left" vertical="center" wrapText="1"/>
    </xf>
    <xf numFmtId="0" fontId="3" fillId="0" borderId="35" xfId="1" applyNumberFormat="1" applyFont="1" applyBorder="1" applyAlignment="1">
      <alignment horizontal="left" vertical="center" wrapText="1"/>
    </xf>
    <xf numFmtId="0" fontId="3" fillId="0" borderId="36" xfId="1" applyNumberFormat="1" applyFont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wrapText="1"/>
    </xf>
    <xf numFmtId="0" fontId="6" fillId="0" borderId="37" xfId="1" applyNumberFormat="1" applyFont="1" applyBorder="1" applyAlignment="1">
      <alignment horizontal="left" vertical="center" wrapText="1"/>
    </xf>
    <xf numFmtId="0" fontId="6" fillId="0" borderId="2" xfId="1" applyNumberFormat="1" applyFont="1" applyBorder="1" applyAlignment="1">
      <alignment horizontal="left" vertical="center" wrapText="1"/>
    </xf>
    <xf numFmtId="0" fontId="6" fillId="0" borderId="38" xfId="1" applyNumberFormat="1" applyFont="1" applyBorder="1" applyAlignment="1">
      <alignment horizontal="left" vertical="center" wrapText="1"/>
    </xf>
    <xf numFmtId="0" fontId="6" fillId="0" borderId="39" xfId="1" applyNumberFormat="1" applyFont="1" applyBorder="1" applyAlignment="1">
      <alignment horizontal="center" vertical="center" wrapText="1"/>
    </xf>
    <xf numFmtId="183" fontId="6" fillId="4" borderId="12" xfId="1" applyNumberFormat="1" applyFont="1" applyFill="1" applyBorder="1" applyAlignment="1">
      <alignment horizontal="center" wrapText="1"/>
    </xf>
    <xf numFmtId="0" fontId="75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0" xfId="159" applyFont="1" applyAlignment="1" applyProtection="1">
      <alignment horizontal="left" wrapText="1"/>
      <protection locked="0"/>
    </xf>
    <xf numFmtId="0" fontId="4" fillId="0" borderId="0" xfId="159" applyFont="1" applyAlignment="1" applyProtection="1">
      <alignment horizontal="center" wrapText="1"/>
      <protection locked="0"/>
    </xf>
    <xf numFmtId="0" fontId="4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6" fillId="0" borderId="8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0" xfId="1" applyFont="1" applyAlignment="1">
      <alignment horizontal="left" vertical="top"/>
    </xf>
    <xf numFmtId="0" fontId="6" fillId="0" borderId="8" xfId="1" applyFont="1" applyBorder="1" applyAlignment="1">
      <alignment horizontal="left" wrapText="1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wrapText="1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0" fontId="9" fillId="2" borderId="8" xfId="2" applyNumberFormat="1" applyFill="1" applyBorder="1" applyAlignment="1" applyProtection="1">
      <alignment horizontal="center" vertical="center"/>
      <protection locked="0"/>
    </xf>
    <xf numFmtId="10" fontId="9" fillId="4" borderId="8" xfId="2" applyNumberFormat="1" applyFill="1" applyBorder="1" applyAlignment="1">
      <alignment horizontal="center" vertical="center"/>
    </xf>
    <xf numFmtId="0" fontId="76" fillId="4" borderId="8" xfId="2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77" fillId="4" borderId="8" xfId="1" applyFont="1" applyFill="1" applyBorder="1" applyAlignment="1">
      <alignment horizontal="center" vertical="center"/>
    </xf>
    <xf numFmtId="10" fontId="9" fillId="0" borderId="8" xfId="2" applyNumberForma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wrapText="1"/>
    </xf>
    <xf numFmtId="0" fontId="9" fillId="2" borderId="8" xfId="2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vertical="top" wrapText="1"/>
    </xf>
    <xf numFmtId="184" fontId="6" fillId="4" borderId="8" xfId="1" applyNumberFormat="1" applyFont="1" applyFill="1" applyBorder="1" applyAlignment="1">
      <alignment horizontal="center" vertical="center"/>
    </xf>
    <xf numFmtId="0" fontId="78" fillId="0" borderId="8" xfId="1" applyFont="1" applyBorder="1" applyAlignment="1">
      <alignment horizontal="center" vertical="center" wrapText="1"/>
    </xf>
    <xf numFmtId="2" fontId="3" fillId="2" borderId="8" xfId="1" applyNumberFormat="1" applyFont="1" applyFill="1" applyBorder="1" applyAlignment="1" applyProtection="1">
      <alignment horizontal="center" vertical="center"/>
      <protection locked="0"/>
    </xf>
    <xf numFmtId="0" fontId="75" fillId="0" borderId="0" xfId="1" applyFont="1" applyAlignment="1">
      <alignment horizontal="left"/>
    </xf>
    <xf numFmtId="2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>
      <alignment horizontal="center" vertical="center"/>
    </xf>
    <xf numFmtId="10" fontId="3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>
      <alignment horizontal="center" vertical="center" wrapText="1"/>
    </xf>
    <xf numFmtId="10" fontId="3" fillId="2" borderId="36" xfId="1" applyNumberFormat="1" applyFont="1" applyFill="1" applyBorder="1" applyAlignment="1" applyProtection="1">
      <alignment horizontal="center" vertical="center"/>
      <protection locked="0"/>
    </xf>
    <xf numFmtId="0" fontId="9" fillId="0" borderId="8" xfId="2" applyBorder="1" applyAlignment="1">
      <alignment horizontal="center" vertical="center"/>
    </xf>
    <xf numFmtId="0" fontId="4" fillId="0" borderId="8" xfId="1" applyFont="1" applyBorder="1" applyAlignment="1">
      <alignment horizontal="left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85" fontId="4" fillId="4" borderId="8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84" fontId="4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  <protection locked="0"/>
    </xf>
    <xf numFmtId="184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6" fillId="0" borderId="36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top"/>
    </xf>
    <xf numFmtId="0" fontId="3" fillId="0" borderId="8" xfId="1" applyFont="1" applyBorder="1" applyAlignment="1">
      <alignment horizontal="left" vertical="top"/>
    </xf>
    <xf numFmtId="0" fontId="3" fillId="4" borderId="36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/>
    </xf>
    <xf numFmtId="0" fontId="3" fillId="0" borderId="36" xfId="1" applyFont="1" applyBorder="1" applyAlignment="1">
      <alignment horizontal="center" vertical="center"/>
    </xf>
    <xf numFmtId="0" fontId="3" fillId="2" borderId="43" xfId="1" applyFont="1" applyFill="1" applyBorder="1" applyAlignment="1" applyProtection="1">
      <alignment horizontal="center" vertical="center"/>
      <protection locked="0"/>
    </xf>
    <xf numFmtId="10" fontId="3" fillId="4" borderId="43" xfId="1" applyNumberFormat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/>
    </xf>
    <xf numFmtId="0" fontId="6" fillId="45" borderId="8" xfId="1" applyFont="1" applyFill="1" applyBorder="1" applyAlignment="1">
      <alignment horizontal="left" wrapText="1"/>
    </xf>
    <xf numFmtId="0" fontId="3" fillId="45" borderId="8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/>
    </xf>
    <xf numFmtId="4" fontId="6" fillId="4" borderId="8" xfId="1" applyNumberFormat="1" applyFont="1" applyFill="1" applyBorder="1" applyAlignment="1">
      <alignment horizontal="center" vertical="center"/>
    </xf>
    <xf numFmtId="0" fontId="3" fillId="45" borderId="8" xfId="1" applyFont="1" applyFill="1" applyBorder="1" applyAlignment="1">
      <alignment horizontal="center" vertical="center" wrapText="1"/>
    </xf>
    <xf numFmtId="0" fontId="3" fillId="45" borderId="8" xfId="1" applyFont="1" applyFill="1" applyBorder="1" applyAlignment="1">
      <alignment horizontal="left" wrapText="1"/>
    </xf>
    <xf numFmtId="0" fontId="3" fillId="45" borderId="36" xfId="1" applyFont="1" applyFill="1" applyBorder="1" applyAlignment="1">
      <alignment horizontal="center" vertical="center"/>
    </xf>
    <xf numFmtId="10" fontId="3" fillId="0" borderId="43" xfId="1" applyNumberFormat="1" applyFont="1" applyFill="1" applyBorder="1" applyAlignment="1">
      <alignment horizontal="center" vertical="center"/>
    </xf>
    <xf numFmtId="0" fontId="3" fillId="45" borderId="8" xfId="1" applyFont="1" applyFill="1" applyBorder="1" applyAlignment="1">
      <alignment horizontal="center" vertical="center"/>
    </xf>
    <xf numFmtId="0" fontId="6" fillId="45" borderId="8" xfId="1" applyFont="1" applyFill="1" applyBorder="1" applyAlignment="1">
      <alignment horizontal="center" vertical="center" wrapText="1"/>
    </xf>
    <xf numFmtId="0" fontId="3" fillId="4" borderId="43" xfId="1" applyFont="1" applyFill="1" applyBorder="1" applyAlignment="1">
      <alignment horizontal="center" vertical="center"/>
    </xf>
    <xf numFmtId="0" fontId="3" fillId="2" borderId="36" xfId="1" applyFont="1" applyFill="1" applyBorder="1" applyAlignment="1" applyProtection="1">
      <alignment horizontal="center" vertical="center"/>
      <protection locked="0"/>
    </xf>
    <xf numFmtId="10" fontId="3" fillId="4" borderId="36" xfId="1" applyNumberFormat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81" fillId="0" borderId="8" xfId="1" applyFont="1" applyBorder="1" applyAlignment="1">
      <alignment horizontal="center" vertical="center" wrapText="1"/>
    </xf>
    <xf numFmtId="10" fontId="3" fillId="0" borderId="36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4" fillId="4" borderId="36" xfId="1" applyFont="1" applyFill="1" applyBorder="1" applyAlignment="1">
      <alignment horizontal="center" vertical="center"/>
    </xf>
    <xf numFmtId="10" fontId="4" fillId="4" borderId="36" xfId="1" applyNumberFormat="1" applyFont="1" applyFill="1" applyBorder="1" applyAlignment="1">
      <alignment horizontal="center" vertical="center"/>
    </xf>
    <xf numFmtId="184" fontId="4" fillId="4" borderId="8" xfId="1" applyNumberFormat="1" applyFont="1" applyFill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top"/>
      <protection locked="0"/>
    </xf>
    <xf numFmtId="0" fontId="6" fillId="0" borderId="1" xfId="1" applyFont="1" applyFill="1" applyBorder="1" applyAlignment="1"/>
    <xf numFmtId="0" fontId="82" fillId="0" borderId="3" xfId="1" applyFont="1" applyFill="1" applyBorder="1" applyAlignment="1">
      <alignment horizontal="center" vertical="top"/>
    </xf>
    <xf numFmtId="0" fontId="6" fillId="0" borderId="4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186" fontId="6" fillId="4" borderId="8" xfId="1" applyNumberFormat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10" fontId="3" fillId="2" borderId="43" xfId="1" applyNumberFormat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>
      <alignment horizontal="center" vertical="center"/>
    </xf>
    <xf numFmtId="0" fontId="6" fillId="4" borderId="36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0" xfId="2" applyNumberFormat="1" applyFont="1" applyBorder="1" applyAlignment="1">
      <alignment horizontal="left"/>
    </xf>
    <xf numFmtId="0" fontId="3" fillId="0" borderId="0" xfId="2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0" fontId="7" fillId="0" borderId="0" xfId="1" applyFont="1" applyFill="1" applyBorder="1" applyAlignment="1">
      <alignment vertical="top"/>
    </xf>
    <xf numFmtId="0" fontId="81" fillId="0" borderId="35" xfId="1" applyFont="1" applyBorder="1" applyAlignment="1">
      <alignment horizontal="center" vertical="center" wrapText="1"/>
    </xf>
    <xf numFmtId="0" fontId="81" fillId="0" borderId="40" xfId="1" applyFont="1" applyBorder="1" applyAlignment="1">
      <alignment horizontal="center" vertical="center" wrapText="1"/>
    </xf>
    <xf numFmtId="0" fontId="78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81" fillId="0" borderId="44" xfId="1" applyFont="1" applyBorder="1" applyAlignment="1">
      <alignment horizontal="center" vertical="center" wrapText="1"/>
    </xf>
    <xf numFmtId="49" fontId="81" fillId="0" borderId="8" xfId="1" applyNumberFormat="1" applyFont="1" applyBorder="1" applyAlignment="1">
      <alignment horizontal="center" vertical="center"/>
    </xf>
    <xf numFmtId="0" fontId="81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81" fillId="0" borderId="41" xfId="1" applyFont="1" applyBorder="1" applyAlignment="1">
      <alignment horizontal="center" vertical="center" wrapText="1"/>
    </xf>
    <xf numFmtId="0" fontId="83" fillId="0" borderId="8" xfId="1" applyFont="1" applyBorder="1" applyAlignment="1">
      <alignment horizontal="center" vertical="top"/>
    </xf>
    <xf numFmtId="0" fontId="6" fillId="45" borderId="35" xfId="1" applyFont="1" applyFill="1" applyBorder="1" applyAlignment="1">
      <alignment horizontal="left" vertical="center" wrapText="1"/>
    </xf>
    <xf numFmtId="0" fontId="6" fillId="45" borderId="8" xfId="1" applyFont="1" applyFill="1" applyBorder="1" applyAlignment="1">
      <alignment horizontal="left" vertical="center" wrapText="1"/>
    </xf>
    <xf numFmtId="187" fontId="6" fillId="4" borderId="8" xfId="1" applyNumberFormat="1" applyFont="1" applyFill="1" applyBorder="1" applyAlignment="1">
      <alignment horizontal="center" vertical="center"/>
    </xf>
    <xf numFmtId="0" fontId="78" fillId="0" borderId="0" xfId="1" applyFont="1" applyAlignment="1">
      <alignment horizontal="left"/>
    </xf>
    <xf numFmtId="0" fontId="6" fillId="45" borderId="35" xfId="1" applyFont="1" applyFill="1" applyBorder="1" applyAlignment="1">
      <alignment horizontal="left" wrapText="1"/>
    </xf>
    <xf numFmtId="0" fontId="78" fillId="45" borderId="8" xfId="1" applyFont="1" applyFill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78" fillId="0" borderId="8" xfId="1" applyFont="1" applyBorder="1" applyAlignment="1">
      <alignment horizontal="center" vertical="center"/>
    </xf>
    <xf numFmtId="187" fontId="78" fillId="0" borderId="0" xfId="1" applyNumberFormat="1" applyFont="1" applyFill="1" applyAlignment="1">
      <alignment horizontal="left"/>
    </xf>
    <xf numFmtId="187" fontId="78" fillId="0" borderId="0" xfId="1" applyNumberFormat="1" applyFont="1" applyAlignment="1">
      <alignment horizontal="left"/>
    </xf>
    <xf numFmtId="0" fontId="84" fillId="0" borderId="3" xfId="1" applyFont="1" applyBorder="1" applyAlignment="1">
      <alignment horizontal="justify" wrapText="1"/>
    </xf>
    <xf numFmtId="0" fontId="7" fillId="0" borderId="3" xfId="1" applyFont="1" applyBorder="1" applyAlignment="1">
      <alignment horizontal="justify" wrapText="1"/>
    </xf>
    <xf numFmtId="0" fontId="7" fillId="0" borderId="0" xfId="1" applyFont="1" applyAlignment="1">
      <alignment horizontal="left"/>
    </xf>
    <xf numFmtId="0" fontId="4" fillId="0" borderId="0" xfId="159" applyFont="1" applyAlignment="1" applyProtection="1">
      <alignment wrapText="1"/>
      <protection locked="0"/>
    </xf>
    <xf numFmtId="0" fontId="78" fillId="0" borderId="0" xfId="1" applyFont="1" applyBorder="1" applyAlignment="1">
      <alignment horizontal="left" wrapText="1"/>
    </xf>
    <xf numFmtId="0" fontId="78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187" fontId="3" fillId="0" borderId="0" xfId="1" applyNumberFormat="1" applyFont="1" applyAlignment="1">
      <alignment horizontal="left"/>
    </xf>
    <xf numFmtId="0" fontId="9" fillId="0" borderId="0" xfId="2"/>
    <xf numFmtId="0" fontId="3" fillId="0" borderId="0" xfId="1" applyNumberFormat="1" applyFont="1" applyFill="1" applyBorder="1" applyAlignment="1">
      <alignment horizontal="center" vertical="center" wrapText="1"/>
    </xf>
    <xf numFmtId="0" fontId="9" fillId="0" borderId="0" xfId="2" applyAlignment="1">
      <alignment horizontal="center"/>
    </xf>
  </cellXfs>
  <cellStyles count="218">
    <cellStyle name=" 1" xfId="3"/>
    <cellStyle name="%" xfId="4"/>
    <cellStyle name="%_Inputs" xfId="5"/>
    <cellStyle name="%_Inputs (const)" xfId="6"/>
    <cellStyle name="%_Inputs Co" xfId="7"/>
    <cellStyle name="_Model_RAB Мой" xfId="8"/>
    <cellStyle name="_Model_RAB_MRSK_svod" xfId="9"/>
    <cellStyle name="_выручка по присоединениям2" xfId="10"/>
    <cellStyle name="_Исходные данные для модели" xfId="11"/>
    <cellStyle name="_МОДЕЛЬ_1 (2)" xfId="12"/>
    <cellStyle name="_НВВ 2009 постатейно свод по филиалам_09_02_09" xfId="13"/>
    <cellStyle name="_НВВ 2009 постатейно свод по филиалам_для Валентина" xfId="14"/>
    <cellStyle name="_Омск" xfId="15"/>
    <cellStyle name="_пр 5 тариф RAB" xfId="16"/>
    <cellStyle name="_Предожение _ДБП_2009 г ( согласованные БП)  (2)" xfId="17"/>
    <cellStyle name="_Приложение МТС-3-КС" xfId="18"/>
    <cellStyle name="_Приложение-МТС--2-1" xfId="19"/>
    <cellStyle name="_Расчет RAB_22072008" xfId="20"/>
    <cellStyle name="_Расчет RAB_Лен и МОЭСК_с 2010 года_14.04.2009_со сглаж_version 3.0_без ФСК" xfId="21"/>
    <cellStyle name="_Свод по ИПР (2)" xfId="22"/>
    <cellStyle name="_таблицы для расчетов28-04-08_2006-2009_прибыль корр_по ИА" xfId="23"/>
    <cellStyle name="_таблицы для расчетов28-04-08_2006-2009с ИА" xfId="24"/>
    <cellStyle name="_Форма 6  РТК.xls(отчет по Адр пр. ЛО)" xfId="25"/>
    <cellStyle name="_Формат разбивки по МРСК_РСК" xfId="26"/>
    <cellStyle name="_Формат_для Согласования" xfId="27"/>
    <cellStyle name="’ћѓћ‚›‰" xfId="28"/>
    <cellStyle name="”ќђќ‘ћ‚›‰" xfId="29"/>
    <cellStyle name="”љ‘ђћ‚ђќќ›‰" xfId="30"/>
    <cellStyle name="„…ќ…†ќ›‰" xfId="31"/>
    <cellStyle name="‡ђѓћ‹ћ‚ћљ1" xfId="32"/>
    <cellStyle name="‡ђѓћ‹ћ‚ћљ2" xfId="33"/>
    <cellStyle name="20% - Акцент1 2" xfId="34"/>
    <cellStyle name="20% - Акцент2 2" xfId="35"/>
    <cellStyle name="20% - Акцент3 2" xfId="36"/>
    <cellStyle name="20% - Акцент4 2" xfId="37"/>
    <cellStyle name="20% - Акцент5 2" xfId="38"/>
    <cellStyle name="20% - Акцент6 2" xfId="39"/>
    <cellStyle name="40% - Акцент1 2" xfId="40"/>
    <cellStyle name="40% - Акцент2 2" xfId="41"/>
    <cellStyle name="40% - Акцент3 2" xfId="42"/>
    <cellStyle name="40% - Акцент4 2" xfId="43"/>
    <cellStyle name="40% - Акцент5 2" xfId="44"/>
    <cellStyle name="40% - Акцент6 2" xfId="45"/>
    <cellStyle name="60% - Акцент1 2" xfId="46"/>
    <cellStyle name="60% - Акцент2 2" xfId="47"/>
    <cellStyle name="60% - Акцент3 2" xfId="48"/>
    <cellStyle name="60% - Акцент4 2" xfId="49"/>
    <cellStyle name="60% - Акцент5 2" xfId="50"/>
    <cellStyle name="60% - Акцент6 2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laroux" xfId="56"/>
    <cellStyle name="Comma_laroux" xfId="57"/>
    <cellStyle name="Comma0" xfId="58"/>
    <cellStyle name="Çŕůčňíűé" xfId="59"/>
    <cellStyle name="Currency [0]" xfId="60"/>
    <cellStyle name="Currency [0] 2" xfId="61"/>
    <cellStyle name="Currency_laroux" xfId="62"/>
    <cellStyle name="Currency0" xfId="63"/>
    <cellStyle name="Currency2" xfId="64"/>
    <cellStyle name="Date" xfId="65"/>
    <cellStyle name="Dates" xfId="66"/>
    <cellStyle name="E-mail" xfId="67"/>
    <cellStyle name="Euro" xfId="68"/>
    <cellStyle name="Fixed" xfId="69"/>
    <cellStyle name="Followed Hyperlink" xfId="70"/>
    <cellStyle name="Heading" xfId="71"/>
    <cellStyle name="Heading 1" xfId="72"/>
    <cellStyle name="Heading 2" xfId="73"/>
    <cellStyle name="Heading2" xfId="74"/>
    <cellStyle name="Hyperlink" xfId="75"/>
    <cellStyle name="Îáű÷íűé__FES" xfId="76"/>
    <cellStyle name="Îňęđűâŕâřŕ˙ń˙ ăčďĺđńńűëęŕ" xfId="77"/>
    <cellStyle name="Inputs" xfId="78"/>
    <cellStyle name="Inputs (const)" xfId="79"/>
    <cellStyle name="Inputs Co" xfId="80"/>
    <cellStyle name="normal" xfId="81"/>
    <cellStyle name="Normal1" xfId="82"/>
    <cellStyle name="Normal2" xfId="83"/>
    <cellStyle name="Ôčíŕíńîâűé [0]_(ňŕá 3č)" xfId="84"/>
    <cellStyle name="Ôčíŕíńîâűé_(ňŕá 3č)" xfId="85"/>
    <cellStyle name="Percent1" xfId="86"/>
    <cellStyle name="Price_Body" xfId="87"/>
    <cellStyle name="SAPBEXaggData" xfId="88"/>
    <cellStyle name="SAPBEXaggDataEmph" xfId="89"/>
    <cellStyle name="SAPBEXaggItem" xfId="90"/>
    <cellStyle name="SAPBEXaggItemX" xfId="91"/>
    <cellStyle name="SAPBEXchaText" xfId="92"/>
    <cellStyle name="SAPBEXexcBad7" xfId="93"/>
    <cellStyle name="SAPBEXexcBad8" xfId="94"/>
    <cellStyle name="SAPBEXexcBad9" xfId="95"/>
    <cellStyle name="SAPBEXexcCritical4" xfId="96"/>
    <cellStyle name="SAPBEXexcCritical5" xfId="97"/>
    <cellStyle name="SAPBEXexcCritical6" xfId="98"/>
    <cellStyle name="SAPBEXexcGood1" xfId="99"/>
    <cellStyle name="SAPBEXexcGood2" xfId="100"/>
    <cellStyle name="SAPBEXexcGood3" xfId="101"/>
    <cellStyle name="SAPBEXfilterDrill" xfId="102"/>
    <cellStyle name="SAPBEXfilterItem" xfId="103"/>
    <cellStyle name="SAPBEXfilterText" xfId="104"/>
    <cellStyle name="SAPBEXformats" xfId="105"/>
    <cellStyle name="SAPBEXheaderItem" xfId="106"/>
    <cellStyle name="SAPBEXheaderText" xfId="107"/>
    <cellStyle name="SAPBEXHLevel0" xfId="108"/>
    <cellStyle name="SAPBEXHLevel0X" xfId="109"/>
    <cellStyle name="SAPBEXHLevel1" xfId="110"/>
    <cellStyle name="SAPBEXHLevel1X" xfId="111"/>
    <cellStyle name="SAPBEXHLevel2" xfId="112"/>
    <cellStyle name="SAPBEXHLevel2X" xfId="113"/>
    <cellStyle name="SAPBEXHLevel3" xfId="114"/>
    <cellStyle name="SAPBEXHLevel3X" xfId="115"/>
    <cellStyle name="SAPBEXinputData" xfId="116"/>
    <cellStyle name="SAPBEXresData" xfId="117"/>
    <cellStyle name="SAPBEXresDataEmph" xfId="118"/>
    <cellStyle name="SAPBEXresItem" xfId="119"/>
    <cellStyle name="SAPBEXresItemX" xfId="120"/>
    <cellStyle name="SAPBEXstdData" xfId="121"/>
    <cellStyle name="SAPBEXstdDataEmph" xfId="122"/>
    <cellStyle name="SAPBEXstdItem" xfId="123"/>
    <cellStyle name="SAPBEXstdItemX" xfId="124"/>
    <cellStyle name="SAPBEXtitle" xfId="125"/>
    <cellStyle name="SAPBEXundefined" xfId="126"/>
    <cellStyle name="Table Heading" xfId="127"/>
    <cellStyle name="Total" xfId="128"/>
    <cellStyle name="Акцент1 2" xfId="129"/>
    <cellStyle name="Акцент2 2" xfId="130"/>
    <cellStyle name="Акцент3 2" xfId="131"/>
    <cellStyle name="Акцент4 2" xfId="132"/>
    <cellStyle name="Акцент5 2" xfId="133"/>
    <cellStyle name="Акцент6 2" xfId="134"/>
    <cellStyle name="Беззащитный" xfId="135"/>
    <cellStyle name="Ввод  2" xfId="136"/>
    <cellStyle name="Вывод 2" xfId="137"/>
    <cellStyle name="Вычисление 2" xfId="138"/>
    <cellStyle name="Денежный 2" xfId="139"/>
    <cellStyle name="Заголовок" xfId="140"/>
    <cellStyle name="Заголовок 1 2" xfId="141"/>
    <cellStyle name="Заголовок 2 2" xfId="142"/>
    <cellStyle name="Заголовок 3 2" xfId="143"/>
    <cellStyle name="Заголовок 4 2" xfId="144"/>
    <cellStyle name="ЗаголовокСтолбца" xfId="145"/>
    <cellStyle name="Защитный" xfId="146"/>
    <cellStyle name="Значение" xfId="147"/>
    <cellStyle name="Зоголовок" xfId="148"/>
    <cellStyle name="Итог 2" xfId="149"/>
    <cellStyle name="Итого" xfId="150"/>
    <cellStyle name="Контрольная ячейка 2" xfId="151"/>
    <cellStyle name="ле обслуживание" xfId="152"/>
    <cellStyle name="Мои наименования показателей" xfId="153"/>
    <cellStyle name="Мой заголовок" xfId="154"/>
    <cellStyle name="Мой заголовок листа" xfId="155"/>
    <cellStyle name="Название 2" xfId="156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2 2" xfId="161"/>
    <cellStyle name="Обычный 13" xfId="162"/>
    <cellStyle name="Обычный 14" xfId="163"/>
    <cellStyle name="Обычный 15" xfId="164"/>
    <cellStyle name="Обычный 16" xfId="165"/>
    <cellStyle name="Обычный 19" xfId="166"/>
    <cellStyle name="Обычный 2" xfId="1"/>
    <cellStyle name="Обычный 2 2" xfId="167"/>
    <cellStyle name="Обычный 2 3" xfId="168"/>
    <cellStyle name="Обычный 2 4" xfId="169"/>
    <cellStyle name="Обычный 2_Свод РТ, ИТК" xfId="170"/>
    <cellStyle name="Обычный 3" xfId="171"/>
    <cellStyle name="Обычный 4" xfId="172"/>
    <cellStyle name="Обычный 4 2" xfId="173"/>
    <cellStyle name="Обычный 4_Исходные данные для модели" xfId="174"/>
    <cellStyle name="Обычный 5" xfId="175"/>
    <cellStyle name="Обычный 6" xfId="176"/>
    <cellStyle name="Обычный 7" xfId="177"/>
    <cellStyle name="Обычный 7 2" xfId="178"/>
    <cellStyle name="Обычный 7 3" xfId="179"/>
    <cellStyle name="Обычный 7 4" xfId="180"/>
    <cellStyle name="Обычный 8" xfId="2"/>
    <cellStyle name="Обычный 9" xfId="181"/>
    <cellStyle name="Плохой 2" xfId="182"/>
    <cellStyle name="По центру с переносом" xfId="183"/>
    <cellStyle name="По ширине с переносом" xfId="184"/>
    <cellStyle name="Поле ввода" xfId="185"/>
    <cellStyle name="Пояснение 2" xfId="186"/>
    <cellStyle name="Примечание 2" xfId="187"/>
    <cellStyle name="Процентный 2" xfId="188"/>
    <cellStyle name="Процентный 2 2" xfId="189"/>
    <cellStyle name="Процентный 2 3" xfId="190"/>
    <cellStyle name="Процентный 3" xfId="191"/>
    <cellStyle name="Процентный 4" xfId="192"/>
    <cellStyle name="Связанная ячейка 2" xfId="193"/>
    <cellStyle name="Стиль 1" xfId="194"/>
    <cellStyle name="Стиль 1 2" xfId="195"/>
    <cellStyle name="Стиль 1_Услуги банков" xfId="196"/>
    <cellStyle name="ТЕКСТ" xfId="197"/>
    <cellStyle name="Текст предупреждения 2" xfId="198"/>
    <cellStyle name="Текстовый" xfId="199"/>
    <cellStyle name="Тысячи [0]_22гк" xfId="200"/>
    <cellStyle name="Тысячи_22гк" xfId="201"/>
    <cellStyle name="Финансовый 2" xfId="202"/>
    <cellStyle name="Финансовый 3" xfId="203"/>
    <cellStyle name="Финансовый 4" xfId="204"/>
    <cellStyle name="Финансовый 5" xfId="205"/>
    <cellStyle name="Финансовый 6" xfId="206"/>
    <cellStyle name="Финансовый 7" xfId="207"/>
    <cellStyle name="Формула" xfId="208"/>
    <cellStyle name="Формула 2" xfId="209"/>
    <cellStyle name="Формула 2 2" xfId="210"/>
    <cellStyle name="Формула_A РТ 2009 Рязаньэнерго" xfId="211"/>
    <cellStyle name="ФормулаВБ" xfId="212"/>
    <cellStyle name="ФормулаНаКонтроль" xfId="213"/>
    <cellStyle name="Хороший 2" xfId="214"/>
    <cellStyle name="Цифры по центру с десятыми" xfId="215"/>
    <cellStyle name="Џђћ–…ќ’ќ›‰" xfId="216"/>
    <cellStyle name="Шапка таблицы" xfId="2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0;&#1059;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87;&#1083;&#1072;&#1085;%20&#1085;&#1072;&#1076;&#1077;&#1078;&#1085;&#1086;&#1089;&#1090;&#1100;%20&#1080;%20&#1082;&#1072;&#1095;&#1077;&#1089;&#1090;&#1074;&#1086;%202015-2019/EE.CALC.QUALITY.2.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0;&#1054;&#1058;&#1051;&#1054;&#1042;&#1054;&#1049;%20&#1058;&#1040;&#1056;&#1048;&#1060;%202011/&#1055;&#1088;&#1077;&#1076;&#1074;&#1072;&#1088;&#1080;&#1090;&#1077;&#1083;&#1100;&#1085;&#1072;&#1103;%20&#1101;&#1082;&#1089;&#1087;&#1077;&#1088;&#1090;&#1080;&#1079;&#1072;/&#1056;&#1086;&#1084;&#1072;&#1085;&#1086;&#1074;/&#1043;&#1091;&#1089;&#1100;/4%20&#1069;&#1069;_&#1055;&#1088;&#1086;&#1095;&#1080;&#1077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&#1096;&#1072;&#1073;&#1083;&#1086;&#1085;&#1099;%20&#1045;&#1048;&#1040;&#1057;/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энергии (транзит)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Подконтрольные расходы"/>
      <sheetName val="Корр. ПО"/>
      <sheetName val="Корр. ПР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НВВ для шаблона ЕИАС"/>
      <sheetName val="Таблица № 8.2. "/>
      <sheetName val="НВВ на потери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0"/>
      <sheetData sheetId="1">
        <row r="9">
          <cell r="C9" t="str">
            <v>ОАО "Ковровское карьероуправление"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C9">
            <v>0</v>
          </cell>
          <cell r="D9">
            <v>22</v>
          </cell>
        </row>
        <row r="10">
          <cell r="C10">
            <v>0</v>
          </cell>
          <cell r="D10">
            <v>22</v>
          </cell>
        </row>
        <row r="11">
          <cell r="C11">
            <v>0</v>
          </cell>
          <cell r="D11">
            <v>22</v>
          </cell>
        </row>
        <row r="12">
          <cell r="C12">
            <v>0</v>
          </cell>
          <cell r="D12">
            <v>22</v>
          </cell>
        </row>
        <row r="13">
          <cell r="C13">
            <v>0</v>
          </cell>
          <cell r="D13">
            <v>22</v>
          </cell>
        </row>
        <row r="14">
          <cell r="C14">
            <v>0</v>
          </cell>
          <cell r="D14">
            <v>22</v>
          </cell>
        </row>
        <row r="15">
          <cell r="C15">
            <v>0</v>
          </cell>
          <cell r="D15">
            <v>22</v>
          </cell>
        </row>
        <row r="16">
          <cell r="C16">
            <v>0</v>
          </cell>
          <cell r="D16">
            <v>22</v>
          </cell>
        </row>
        <row r="17">
          <cell r="C17">
            <v>0</v>
          </cell>
          <cell r="D17">
            <v>22</v>
          </cell>
        </row>
        <row r="18">
          <cell r="C18">
            <v>0</v>
          </cell>
          <cell r="D18">
            <v>22</v>
          </cell>
        </row>
        <row r="19">
          <cell r="C19">
            <v>0</v>
          </cell>
          <cell r="D19">
            <v>22</v>
          </cell>
        </row>
        <row r="20">
          <cell r="C20">
            <v>0</v>
          </cell>
          <cell r="D20">
            <v>22</v>
          </cell>
        </row>
      </sheetData>
      <sheetData sheetId="39"/>
      <sheetData sheetId="40">
        <row r="34">
          <cell r="H34">
            <v>2</v>
          </cell>
        </row>
      </sheetData>
      <sheetData sheetId="41">
        <row r="34">
          <cell r="H34">
            <v>0.58571428571428574</v>
          </cell>
        </row>
      </sheetData>
      <sheetData sheetId="42">
        <row r="32">
          <cell r="H32">
            <v>1.9666666666666663</v>
          </cell>
        </row>
      </sheetData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5">
          <cell r="F15" t="str">
            <v>Ордена "Знак Почета" ОАО "Сетка"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Константы"/>
      <sheetName val="инвестиции 2007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0" tint="-0.34998626667073579"/>
  </sheetPr>
  <dimension ref="A1:F30"/>
  <sheetViews>
    <sheetView view="pageBreakPreview" zoomScaleSheetLayoutView="100" workbookViewId="0">
      <selection activeCell="D26" sqref="D26"/>
    </sheetView>
  </sheetViews>
  <sheetFormatPr defaultColWidth="0.85546875" defaultRowHeight="15"/>
  <cols>
    <col min="1" max="1" width="5.7109375" style="24" customWidth="1"/>
    <col min="2" max="2" width="25.140625" style="24" customWidth="1"/>
    <col min="3" max="3" width="22.28515625" style="24" customWidth="1"/>
    <col min="4" max="4" width="40.7109375" style="24" customWidth="1"/>
    <col min="5" max="16384" width="0.85546875" style="24"/>
  </cols>
  <sheetData>
    <row r="1" spans="1:6" s="1" customFormat="1" ht="15" customHeight="1"/>
    <row r="2" spans="1:6" s="3" customFormat="1" ht="33" customHeight="1">
      <c r="A2" s="2" t="s">
        <v>0</v>
      </c>
      <c r="B2" s="2"/>
      <c r="C2" s="2"/>
      <c r="D2" s="2"/>
    </row>
    <row r="3" spans="1:6" s="3" customFormat="1" ht="15.75">
      <c r="A3" s="4"/>
      <c r="B3" s="4"/>
      <c r="C3" s="5"/>
      <c r="D3" s="4"/>
    </row>
    <row r="4" spans="1:6" s="3" customFormat="1" ht="15.75">
      <c r="A4" s="6"/>
      <c r="B4" s="7" t="str">
        <f>'[1]Инф-я'!C9</f>
        <v>ОАО "Ковровское карьероуправление"</v>
      </c>
      <c r="C4" s="7"/>
      <c r="D4" s="7"/>
      <c r="E4" s="6"/>
      <c r="F4" s="6"/>
    </row>
    <row r="5" spans="1:6" s="3" customFormat="1" ht="15.75">
      <c r="A5" s="8"/>
      <c r="B5" s="9"/>
      <c r="C5" s="9"/>
      <c r="D5" s="9"/>
      <c r="E5" s="8"/>
      <c r="F5" s="8"/>
    </row>
    <row r="6" spans="1:6" s="1" customFormat="1" ht="13.5" customHeight="1" thickBot="1">
      <c r="A6" s="10" t="s">
        <v>1</v>
      </c>
      <c r="B6" s="10"/>
      <c r="C6" s="10"/>
      <c r="D6" s="10"/>
      <c r="E6" s="11"/>
      <c r="F6" s="11"/>
    </row>
    <row r="7" spans="1:6" s="1" customFormat="1" ht="57.75" customHeight="1">
      <c r="A7" s="12" t="s">
        <v>2</v>
      </c>
      <c r="B7" s="13" t="s">
        <v>3</v>
      </c>
      <c r="C7" s="14" t="s">
        <v>4</v>
      </c>
      <c r="D7" s="15" t="s">
        <v>5</v>
      </c>
    </row>
    <row r="8" spans="1:6" s="1" customFormat="1" ht="14.25" customHeight="1">
      <c r="A8" s="16">
        <v>1</v>
      </c>
      <c r="B8" s="17">
        <v>2</v>
      </c>
      <c r="C8" s="18">
        <v>3</v>
      </c>
      <c r="D8" s="19">
        <v>4</v>
      </c>
    </row>
    <row r="9" spans="1:6" ht="15.75">
      <c r="A9" s="20">
        <v>1</v>
      </c>
      <c r="B9" s="21" t="s">
        <v>6</v>
      </c>
      <c r="C9" s="22">
        <v>0</v>
      </c>
      <c r="D9" s="23">
        <v>22</v>
      </c>
    </row>
    <row r="10" spans="1:6" ht="15.75">
      <c r="A10" s="20">
        <v>2</v>
      </c>
      <c r="B10" s="25" t="s">
        <v>7</v>
      </c>
      <c r="C10" s="22">
        <v>0</v>
      </c>
      <c r="D10" s="23">
        <v>22</v>
      </c>
    </row>
    <row r="11" spans="1:6" ht="15.75">
      <c r="A11" s="20">
        <v>3</v>
      </c>
      <c r="B11" s="25" t="s">
        <v>8</v>
      </c>
      <c r="C11" s="22">
        <v>0</v>
      </c>
      <c r="D11" s="23">
        <v>22</v>
      </c>
    </row>
    <row r="12" spans="1:6" ht="15.75">
      <c r="A12" s="20">
        <v>4</v>
      </c>
      <c r="B12" s="25" t="s">
        <v>9</v>
      </c>
      <c r="C12" s="22">
        <v>0</v>
      </c>
      <c r="D12" s="23">
        <v>22</v>
      </c>
    </row>
    <row r="13" spans="1:6" ht="15.75">
      <c r="A13" s="20">
        <v>5</v>
      </c>
      <c r="B13" s="25" t="s">
        <v>10</v>
      </c>
      <c r="C13" s="22">
        <v>0</v>
      </c>
      <c r="D13" s="23">
        <v>22</v>
      </c>
    </row>
    <row r="14" spans="1:6" ht="15.75">
      <c r="A14" s="20">
        <v>6</v>
      </c>
      <c r="B14" s="25" t="s">
        <v>11</v>
      </c>
      <c r="C14" s="22">
        <v>0</v>
      </c>
      <c r="D14" s="23">
        <v>22</v>
      </c>
    </row>
    <row r="15" spans="1:6" ht="15.75">
      <c r="A15" s="20">
        <v>7</v>
      </c>
      <c r="B15" s="25" t="s">
        <v>12</v>
      </c>
      <c r="C15" s="22">
        <v>0</v>
      </c>
      <c r="D15" s="23">
        <v>22</v>
      </c>
    </row>
    <row r="16" spans="1:6" ht="15.75">
      <c r="A16" s="20">
        <v>8</v>
      </c>
      <c r="B16" s="25" t="s">
        <v>13</v>
      </c>
      <c r="C16" s="22">
        <v>0</v>
      </c>
      <c r="D16" s="23">
        <v>22</v>
      </c>
    </row>
    <row r="17" spans="1:5" ht="15.75">
      <c r="A17" s="20">
        <v>9</v>
      </c>
      <c r="B17" s="25" t="s">
        <v>14</v>
      </c>
      <c r="C17" s="22">
        <v>0</v>
      </c>
      <c r="D17" s="23">
        <v>22</v>
      </c>
    </row>
    <row r="18" spans="1:5" ht="15.75">
      <c r="A18" s="20">
        <v>10</v>
      </c>
      <c r="B18" s="25" t="s">
        <v>15</v>
      </c>
      <c r="C18" s="22">
        <v>0</v>
      </c>
      <c r="D18" s="23">
        <v>22</v>
      </c>
    </row>
    <row r="19" spans="1:5" ht="15.75">
      <c r="A19" s="20">
        <v>11</v>
      </c>
      <c r="B19" s="25" t="s">
        <v>16</v>
      </c>
      <c r="C19" s="22">
        <v>0</v>
      </c>
      <c r="D19" s="23">
        <v>22</v>
      </c>
    </row>
    <row r="20" spans="1:5" ht="16.5" thickBot="1">
      <c r="A20" s="26">
        <v>12</v>
      </c>
      <c r="B20" s="27" t="s">
        <v>17</v>
      </c>
      <c r="C20" s="28">
        <v>0</v>
      </c>
      <c r="D20" s="29">
        <v>22</v>
      </c>
    </row>
    <row r="21" spans="1:5">
      <c r="D21" s="30"/>
    </row>
    <row r="22" spans="1:5" ht="15.75">
      <c r="A22" s="31" t="s">
        <v>18</v>
      </c>
      <c r="B22" s="31"/>
      <c r="C22" s="32">
        <f>'[1]Инф-я'!$C$17</f>
        <v>0</v>
      </c>
      <c r="D22" s="32"/>
      <c r="E22" s="32"/>
    </row>
    <row r="24" spans="1:5" ht="15.75">
      <c r="B24" s="33"/>
    </row>
    <row r="27" spans="1:5">
      <c r="A27" s="34" t="s">
        <v>19</v>
      </c>
      <c r="B27" s="34"/>
      <c r="C27" s="34"/>
      <c r="D27" s="34"/>
    </row>
    <row r="28" spans="1:5" ht="27.4" customHeight="1">
      <c r="A28" s="34"/>
      <c r="B28" s="34"/>
      <c r="C28" s="34"/>
      <c r="D28" s="34"/>
    </row>
    <row r="29" spans="1:5" ht="19.5" customHeight="1">
      <c r="A29" s="34"/>
      <c r="B29" s="34"/>
      <c r="C29" s="34"/>
      <c r="D29" s="34"/>
    </row>
    <row r="30" spans="1:5" ht="29.25" customHeight="1">
      <c r="A30" s="34"/>
      <c r="B30" s="34"/>
      <c r="C30" s="34"/>
      <c r="D30" s="34"/>
    </row>
  </sheetData>
  <sheetProtection password="D8BF" sheet="1" objects="1"/>
  <protectedRanges>
    <protectedRange sqref="B24:D24 B9:D20" name="Диапазон1"/>
  </protectedRanges>
  <mergeCells count="6">
    <mergeCell ref="A2:D2"/>
    <mergeCell ref="B4:D4"/>
    <mergeCell ref="A6:D6"/>
    <mergeCell ref="A22:B22"/>
    <mergeCell ref="C22:E22"/>
    <mergeCell ref="A27:D3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theme="0" tint="-0.34998626667073579"/>
  </sheetPr>
  <dimension ref="A1:AG11"/>
  <sheetViews>
    <sheetView view="pageBreakPreview" zoomScaleSheetLayoutView="100" workbookViewId="0">
      <selection activeCell="A13" sqref="A13:E13"/>
    </sheetView>
  </sheetViews>
  <sheetFormatPr defaultColWidth="2.5703125" defaultRowHeight="15"/>
  <cols>
    <col min="1" max="1" width="2.5703125" style="60" customWidth="1"/>
    <col min="2" max="2" width="62.28515625" style="60" customWidth="1"/>
    <col min="3" max="3" width="21.7109375" style="60" customWidth="1"/>
    <col min="4" max="4" width="24.5703125" style="60" customWidth="1"/>
    <col min="5" max="5" width="18.85546875" style="60" customWidth="1"/>
    <col min="6" max="16384" width="2.5703125" style="60"/>
  </cols>
  <sheetData>
    <row r="1" spans="1:33" s="35" customFormat="1">
      <c r="E1" s="36"/>
    </row>
    <row r="2" spans="1:33" s="38" customFormat="1" ht="52.35" customHeight="1">
      <c r="A2" s="37" t="s">
        <v>20</v>
      </c>
      <c r="B2" s="37"/>
      <c r="C2" s="37"/>
      <c r="D2" s="37"/>
      <c r="E2" s="37"/>
    </row>
    <row r="3" spans="1:33" s="35" customFormat="1">
      <c r="A3" s="39" t="str">
        <f>'[1]Инф-я'!C9</f>
        <v>ОАО "Ковровское карьероуправление"</v>
      </c>
      <c r="B3" s="39"/>
      <c r="C3" s="39"/>
      <c r="D3" s="39"/>
      <c r="E3" s="39"/>
    </row>
    <row r="4" spans="1:33" s="41" customFormat="1" ht="15.75" customHeight="1">
      <c r="A4" s="40" t="s">
        <v>1</v>
      </c>
      <c r="B4" s="40"/>
      <c r="C4" s="40"/>
      <c r="D4" s="40"/>
      <c r="E4" s="40"/>
    </row>
    <row r="5" spans="1:33" s="35" customFormat="1" ht="15.75" thickBot="1"/>
    <row r="6" spans="1:33" s="35" customFormat="1" ht="90">
      <c r="A6" s="42" t="s">
        <v>21</v>
      </c>
      <c r="B6" s="43"/>
      <c r="C6" s="44"/>
      <c r="D6" s="45" t="s">
        <v>22</v>
      </c>
      <c r="E6" s="46">
        <f>MAX('[1]Форма 1.1'!D9:D20)</f>
        <v>22</v>
      </c>
      <c r="F6" s="47" t="s">
        <v>23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8"/>
      <c r="AB6" s="48"/>
      <c r="AC6" s="48"/>
      <c r="AD6" s="48"/>
      <c r="AE6" s="48"/>
      <c r="AF6" s="48"/>
      <c r="AG6" s="49"/>
    </row>
    <row r="7" spans="1:33" s="35" customFormat="1">
      <c r="A7" s="50" t="s">
        <v>24</v>
      </c>
      <c r="B7" s="51"/>
      <c r="C7" s="51"/>
      <c r="D7" s="52" t="s">
        <v>25</v>
      </c>
      <c r="E7" s="53">
        <f>SUM('[1]Форма 1.1'!C9:C20)</f>
        <v>0</v>
      </c>
    </row>
    <row r="8" spans="1:33" s="35" customFormat="1" ht="31.5" customHeight="1" thickBot="1">
      <c r="A8" s="54" t="s">
        <v>26</v>
      </c>
      <c r="B8" s="55"/>
      <c r="C8" s="56"/>
      <c r="D8" s="57" t="s">
        <v>27</v>
      </c>
      <c r="E8" s="58">
        <f>IF(E6=0,0,E7/E6)</f>
        <v>0</v>
      </c>
    </row>
    <row r="9" spans="1:33">
      <c r="A9" s="59"/>
      <c r="B9" s="59"/>
      <c r="C9" s="59"/>
      <c r="D9" s="59"/>
      <c r="E9" s="59"/>
      <c r="F9" s="59"/>
    </row>
    <row r="10" spans="1:33" ht="15.75">
      <c r="B10" s="61" t="s">
        <v>18</v>
      </c>
      <c r="C10" s="61"/>
      <c r="D10" s="62">
        <f>'[1]Инф-я'!$C$17</f>
        <v>0</v>
      </c>
      <c r="E10" s="62"/>
      <c r="F10" s="62"/>
    </row>
    <row r="11" spans="1:33" ht="15.75">
      <c r="B11" s="33"/>
      <c r="C11" s="24"/>
      <c r="D11" s="24"/>
    </row>
  </sheetData>
  <sheetProtection password="D8BF" sheet="1" objects="1"/>
  <protectedRanges>
    <protectedRange sqref="B11:D11" name="Диапазон1"/>
  </protectedRanges>
  <mergeCells count="8">
    <mergeCell ref="B10:C10"/>
    <mergeCell ref="D10:F10"/>
    <mergeCell ref="A2:E2"/>
    <mergeCell ref="A3:E3"/>
    <mergeCell ref="A4:E4"/>
    <mergeCell ref="A6:C6"/>
    <mergeCell ref="A7:C7"/>
    <mergeCell ref="A8:C8"/>
  </mergeCells>
  <pageMargins left="1.1299999999999999" right="0.59055118110236227" top="0.78740157480314965" bottom="0.39370078740157483" header="0.19685039370078741" footer="0.19685039370078741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theme="0" tint="-0.34998626667073579"/>
  </sheetPr>
  <dimension ref="A1:J41"/>
  <sheetViews>
    <sheetView view="pageBreakPreview" topLeftCell="A27" zoomScaleNormal="75" zoomScaleSheetLayoutView="100" workbookViewId="0">
      <selection activeCell="C36" sqref="C36:E36"/>
    </sheetView>
  </sheetViews>
  <sheetFormatPr defaultColWidth="0.85546875" defaultRowHeight="15" outlineLevelRow="1"/>
  <cols>
    <col min="1" max="1" width="83.7109375" style="24" customWidth="1"/>
    <col min="2" max="2" width="13.42578125" style="24" hidden="1" customWidth="1"/>
    <col min="3" max="3" width="12" style="24" customWidth="1"/>
    <col min="4" max="4" width="11.7109375" style="24" customWidth="1"/>
    <col min="5" max="5" width="11.42578125" style="24" customWidth="1"/>
    <col min="6" max="6" width="12.140625" style="24" customWidth="1"/>
    <col min="7" max="7" width="13.5703125" style="24" hidden="1" customWidth="1"/>
    <col min="8" max="8" width="13.7109375" style="24" customWidth="1"/>
    <col min="9" max="9" width="14.28515625" style="64" hidden="1" customWidth="1"/>
    <col min="10" max="23" width="15.140625" style="24" customWidth="1"/>
    <col min="24" max="16384" width="0.85546875" style="24"/>
  </cols>
  <sheetData>
    <row r="1" spans="1:9" ht="15.75">
      <c r="A1" s="63" t="s">
        <v>28</v>
      </c>
      <c r="B1" s="63"/>
      <c r="C1" s="63"/>
      <c r="D1" s="63"/>
      <c r="E1" s="63"/>
      <c r="F1" s="63"/>
      <c r="G1" s="63"/>
      <c r="H1" s="63"/>
    </row>
    <row r="2" spans="1:9" s="67" customFormat="1" ht="27.4" customHeight="1">
      <c r="A2" s="65" t="str">
        <f>'[1]Инф-я'!C9</f>
        <v>ОАО "Ковровское карьероуправление"</v>
      </c>
      <c r="B2" s="65"/>
      <c r="C2" s="65"/>
      <c r="D2" s="65"/>
      <c r="E2" s="65"/>
      <c r="F2" s="65"/>
      <c r="G2" s="65"/>
      <c r="H2" s="65"/>
      <c r="I2" s="66"/>
    </row>
    <row r="3" spans="1:9" s="69" customFormat="1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68"/>
    </row>
    <row r="4" spans="1:9" s="69" customFormat="1" ht="13.5" customHeight="1">
      <c r="A4" s="70"/>
      <c r="B4" s="70"/>
      <c r="C4" s="70"/>
      <c r="D4" s="70"/>
      <c r="E4" s="70"/>
      <c r="F4" s="70"/>
      <c r="G4" s="70"/>
      <c r="H4" s="70"/>
      <c r="I4" s="68"/>
    </row>
    <row r="5" spans="1:9" ht="9.4" customHeight="1"/>
    <row r="6" spans="1:9" s="73" customFormat="1">
      <c r="A6" s="71" t="s">
        <v>29</v>
      </c>
      <c r="B6" s="72" t="s">
        <v>30</v>
      </c>
      <c r="C6" s="71" t="s">
        <v>31</v>
      </c>
      <c r="D6" s="71"/>
      <c r="E6" s="71" t="s">
        <v>32</v>
      </c>
      <c r="F6" s="71" t="s">
        <v>33</v>
      </c>
      <c r="G6" s="71"/>
      <c r="H6" s="71" t="s">
        <v>34</v>
      </c>
      <c r="I6" s="72" t="s">
        <v>35</v>
      </c>
    </row>
    <row r="7" spans="1:9" s="73" customFormat="1" ht="54" customHeight="1">
      <c r="A7" s="71"/>
      <c r="B7" s="74"/>
      <c r="C7" s="75" t="s">
        <v>36</v>
      </c>
      <c r="D7" s="75" t="s">
        <v>37</v>
      </c>
      <c r="E7" s="71"/>
      <c r="F7" s="71"/>
      <c r="G7" s="71"/>
      <c r="H7" s="71"/>
      <c r="I7" s="76"/>
    </row>
    <row r="8" spans="1:9" s="79" customFormat="1">
      <c r="A8" s="77">
        <v>1</v>
      </c>
      <c r="B8" s="77"/>
      <c r="C8" s="77">
        <v>2</v>
      </c>
      <c r="D8" s="77">
        <v>3</v>
      </c>
      <c r="E8" s="77">
        <v>4</v>
      </c>
      <c r="F8" s="78">
        <v>5</v>
      </c>
      <c r="G8" s="78"/>
      <c r="H8" s="77">
        <v>6</v>
      </c>
      <c r="I8" s="77"/>
    </row>
    <row r="9" spans="1:9" ht="45.75" customHeight="1">
      <c r="A9" s="80" t="s">
        <v>38</v>
      </c>
      <c r="B9" s="80"/>
      <c r="C9" s="81" t="s">
        <v>39</v>
      </c>
      <c r="D9" s="81" t="s">
        <v>39</v>
      </c>
      <c r="E9" s="81" t="s">
        <v>39</v>
      </c>
      <c r="F9" s="82" t="s">
        <v>39</v>
      </c>
      <c r="G9" s="82"/>
      <c r="H9" s="81">
        <f>(H11+H12)/2</f>
        <v>2</v>
      </c>
      <c r="I9" s="83"/>
    </row>
    <row r="10" spans="1:9" ht="15" customHeight="1">
      <c r="A10" s="84" t="s">
        <v>40</v>
      </c>
      <c r="B10" s="84"/>
      <c r="C10" s="85"/>
      <c r="D10" s="85"/>
      <c r="E10" s="85"/>
      <c r="F10" s="86"/>
      <c r="G10" s="86"/>
      <c r="H10" s="85"/>
      <c r="I10" s="83"/>
    </row>
    <row r="11" spans="1:9" ht="50.25" customHeight="1">
      <c r="A11" s="84" t="s">
        <v>41</v>
      </c>
      <c r="B11" s="83" t="s">
        <v>42</v>
      </c>
      <c r="C11" s="87">
        <v>0</v>
      </c>
      <c r="D11" s="87">
        <v>0</v>
      </c>
      <c r="E11" s="88">
        <f>(IF(AND(D11=0,C11=0),1,IF(AND(D11=0,C11&gt;0),1.2,C11/D11)))</f>
        <v>1</v>
      </c>
      <c r="F11" s="89" t="s">
        <v>43</v>
      </c>
      <c r="G11" s="89"/>
      <c r="H11" s="90">
        <f>IF(E11&lt;80%,3,IF(E11&gt;120%,1,2))</f>
        <v>2</v>
      </c>
      <c r="I11" s="83" t="s">
        <v>44</v>
      </c>
    </row>
    <row r="12" spans="1:9" ht="54.75" customHeight="1">
      <c r="A12" s="84" t="s">
        <v>45</v>
      </c>
      <c r="B12" s="83" t="s">
        <v>46</v>
      </c>
      <c r="C12" s="91">
        <f>SUM(C14:C17)</f>
        <v>0</v>
      </c>
      <c r="D12" s="91">
        <f>SUM(D14:D17)</f>
        <v>0</v>
      </c>
      <c r="E12" s="88">
        <f>(IF(AND(D12=0,C12=0),1,IF(AND(D12=0,C12&gt;0),1.2,C12/D12)))</f>
        <v>1</v>
      </c>
      <c r="F12" s="89" t="s">
        <v>43</v>
      </c>
      <c r="G12" s="89"/>
      <c r="H12" s="90">
        <f>IF(E12&lt;80%,3,IF(E12&gt;120%,1,2))</f>
        <v>2</v>
      </c>
      <c r="I12" s="83" t="s">
        <v>44</v>
      </c>
    </row>
    <row r="13" spans="1:9" ht="15" customHeight="1" outlineLevel="1">
      <c r="A13" s="84" t="s">
        <v>47</v>
      </c>
      <c r="B13" s="83"/>
      <c r="C13" s="85"/>
      <c r="D13" s="85"/>
      <c r="E13" s="92"/>
      <c r="F13" s="93"/>
      <c r="G13" s="93"/>
      <c r="H13" s="85"/>
      <c r="I13" s="83"/>
    </row>
    <row r="14" spans="1:9" ht="31.5" customHeight="1" outlineLevel="1">
      <c r="A14" s="84" t="s">
        <v>48</v>
      </c>
      <c r="B14" s="83" t="s">
        <v>46</v>
      </c>
      <c r="C14" s="94">
        <v>0</v>
      </c>
      <c r="D14" s="94">
        <v>0</v>
      </c>
      <c r="E14" s="88">
        <f>(IF(AND(D14=0,C14=0),1,IF(AND(D14=0,C14&gt;0),1.2,C14/D14)))</f>
        <v>1</v>
      </c>
      <c r="F14" s="89" t="s">
        <v>43</v>
      </c>
      <c r="G14" s="89"/>
      <c r="H14" s="81" t="s">
        <v>39</v>
      </c>
      <c r="I14" s="95" t="s">
        <v>44</v>
      </c>
    </row>
    <row r="15" spans="1:9" ht="39" customHeight="1" outlineLevel="1">
      <c r="A15" s="84" t="s">
        <v>49</v>
      </c>
      <c r="B15" s="83" t="s">
        <v>46</v>
      </c>
      <c r="C15" s="96">
        <v>0</v>
      </c>
      <c r="D15" s="96">
        <v>0</v>
      </c>
      <c r="E15" s="88">
        <f>(IF(AND(D15=0,C15=0),1,IF(AND(D15=0,C15&gt;0),1.2,C15/D15)))</f>
        <v>1</v>
      </c>
      <c r="F15" s="89" t="s">
        <v>43</v>
      </c>
      <c r="G15" s="89"/>
      <c r="H15" s="81" t="s">
        <v>39</v>
      </c>
      <c r="I15" s="95" t="s">
        <v>44</v>
      </c>
    </row>
    <row r="16" spans="1:9" ht="33" customHeight="1" outlineLevel="1">
      <c r="A16" s="84" t="s">
        <v>50</v>
      </c>
      <c r="B16" s="83" t="s">
        <v>46</v>
      </c>
      <c r="C16" s="94">
        <v>0</v>
      </c>
      <c r="D16" s="94">
        <v>0</v>
      </c>
      <c r="E16" s="88">
        <f>(IF(AND(D16=0,C16=0),1,IF(AND(D16=0,C16&gt;0),1.2,C16/D16)))</f>
        <v>1</v>
      </c>
      <c r="F16" s="89" t="s">
        <v>43</v>
      </c>
      <c r="G16" s="89"/>
      <c r="H16" s="81" t="s">
        <v>39</v>
      </c>
      <c r="I16" s="97" t="s">
        <v>44</v>
      </c>
    </row>
    <row r="17" spans="1:10" ht="45.75" customHeight="1" outlineLevel="1">
      <c r="A17" s="84" t="s">
        <v>51</v>
      </c>
      <c r="B17" s="83" t="s">
        <v>46</v>
      </c>
      <c r="C17" s="94">
        <v>0</v>
      </c>
      <c r="D17" s="94">
        <v>0</v>
      </c>
      <c r="E17" s="88">
        <f>(IF(AND(D17=0,C17=0),1,IF(AND(D17=0,C17&gt;0),1.2,C17/D17)))</f>
        <v>1</v>
      </c>
      <c r="F17" s="89" t="s">
        <v>43</v>
      </c>
      <c r="G17" s="89"/>
      <c r="H17" s="81" t="s">
        <v>39</v>
      </c>
      <c r="I17" s="97" t="s">
        <v>44</v>
      </c>
    </row>
    <row r="18" spans="1:10" ht="10.5" customHeight="1" outlineLevel="1">
      <c r="A18" s="84"/>
      <c r="B18" s="83"/>
      <c r="C18" s="85"/>
      <c r="D18" s="85"/>
      <c r="E18" s="92"/>
      <c r="F18" s="93"/>
      <c r="G18" s="93"/>
      <c r="H18" s="85"/>
      <c r="I18" s="83"/>
    </row>
    <row r="19" spans="1:10" ht="49.15" customHeight="1">
      <c r="A19" s="80" t="s">
        <v>52</v>
      </c>
      <c r="B19" s="83"/>
      <c r="C19" s="81" t="s">
        <v>39</v>
      </c>
      <c r="D19" s="81" t="s">
        <v>39</v>
      </c>
      <c r="E19" s="81" t="s">
        <v>39</v>
      </c>
      <c r="F19" s="82" t="s">
        <v>39</v>
      </c>
      <c r="G19" s="82"/>
      <c r="H19" s="98">
        <f>(H21+H22+H23)/3</f>
        <v>2</v>
      </c>
      <c r="I19" s="97"/>
    </row>
    <row r="20" spans="1:10" ht="15" customHeight="1">
      <c r="A20" s="84" t="s">
        <v>53</v>
      </c>
      <c r="B20" s="83"/>
      <c r="C20" s="85"/>
      <c r="D20" s="85"/>
      <c r="E20" s="92"/>
      <c r="F20" s="86"/>
      <c r="G20" s="86"/>
      <c r="H20" s="85"/>
      <c r="I20" s="83"/>
    </row>
    <row r="21" spans="1:10" ht="35.25" customHeight="1">
      <c r="A21" s="84" t="s">
        <v>54</v>
      </c>
      <c r="B21" s="99" t="s">
        <v>55</v>
      </c>
      <c r="C21" s="100">
        <v>1</v>
      </c>
      <c r="D21" s="94">
        <v>1</v>
      </c>
      <c r="E21" s="88">
        <f>(IF(AND(D21=0,C21=0),1,IF(AND(D21=0,C21&gt;0),1.2,C21/D21)))</f>
        <v>1</v>
      </c>
      <c r="F21" s="89" t="s">
        <v>43</v>
      </c>
      <c r="G21" s="89"/>
      <c r="H21" s="90">
        <f>IF(E21&lt;80%,3,IF(E21&gt;120%,1,2))</f>
        <v>2</v>
      </c>
      <c r="I21" s="83"/>
    </row>
    <row r="22" spans="1:10" ht="48" customHeight="1">
      <c r="A22" s="84" t="s">
        <v>56</v>
      </c>
      <c r="B22" s="99" t="s">
        <v>55</v>
      </c>
      <c r="C22" s="100">
        <v>0</v>
      </c>
      <c r="D22" s="94">
        <v>0</v>
      </c>
      <c r="E22" s="88">
        <f>(IF(AND(D22=0,C22=0),1,IF(AND(D22=0,C22&gt;0),1.2,C22/D22)))</f>
        <v>1</v>
      </c>
      <c r="F22" s="89" t="s">
        <v>43</v>
      </c>
      <c r="G22" s="89"/>
      <c r="H22" s="90">
        <f>IF(E22&lt;80%,3,IF(E22&gt;120%,1,2))</f>
        <v>2</v>
      </c>
      <c r="I22" s="83"/>
    </row>
    <row r="23" spans="1:10" ht="50.25" customHeight="1">
      <c r="A23" s="84" t="s">
        <v>57</v>
      </c>
      <c r="B23" s="99" t="s">
        <v>55</v>
      </c>
      <c r="C23" s="100">
        <v>0</v>
      </c>
      <c r="D23" s="94">
        <v>0</v>
      </c>
      <c r="E23" s="88">
        <f>(IF(AND(D23=0,C23=0),1,IF(AND(D23=0,C23&gt;0),1.2,C23/D23)))</f>
        <v>1</v>
      </c>
      <c r="F23" s="89" t="s">
        <v>43</v>
      </c>
      <c r="G23" s="89"/>
      <c r="H23" s="90">
        <f>IF(E23&lt;80%,3,IF(E23&gt;120%,1,2))</f>
        <v>2</v>
      </c>
      <c r="I23" s="83"/>
      <c r="J23" s="101"/>
    </row>
    <row r="24" spans="1:10" ht="11.25" customHeight="1">
      <c r="A24" s="84"/>
      <c r="B24" s="83"/>
      <c r="C24" s="102"/>
      <c r="D24" s="102"/>
      <c r="E24" s="92"/>
      <c r="F24" s="93"/>
      <c r="G24" s="93"/>
      <c r="H24" s="103"/>
      <c r="I24" s="83"/>
    </row>
    <row r="25" spans="1:10" ht="48" customHeight="1">
      <c r="A25" s="80" t="s">
        <v>58</v>
      </c>
      <c r="B25" s="99" t="s">
        <v>55</v>
      </c>
      <c r="C25" s="100">
        <v>1</v>
      </c>
      <c r="D25" s="94">
        <v>1</v>
      </c>
      <c r="E25" s="88">
        <f>(IF(AND(D25=0,C25=0),1,IF(AND(D25=0,C25&gt;0),1.2,C25/D25)))</f>
        <v>1</v>
      </c>
      <c r="F25" s="82" t="s">
        <v>43</v>
      </c>
      <c r="G25" s="82"/>
      <c r="H25" s="81">
        <f>IF(E25&lt;80%,3,IF(E25&gt;120%,1,2))</f>
        <v>2</v>
      </c>
      <c r="I25" s="83"/>
    </row>
    <row r="26" spans="1:10" ht="60.75" customHeight="1">
      <c r="A26" s="80" t="s">
        <v>59</v>
      </c>
      <c r="B26" s="99" t="s">
        <v>55</v>
      </c>
      <c r="C26" s="100">
        <v>1</v>
      </c>
      <c r="D26" s="94">
        <v>1</v>
      </c>
      <c r="E26" s="88">
        <f>(IF(AND(D26=0,C26=0),1,IF(AND(D26=0,C26&gt;0),1.2,C26/D26)))</f>
        <v>1</v>
      </c>
      <c r="F26" s="82" t="s">
        <v>43</v>
      </c>
      <c r="G26" s="82"/>
      <c r="H26" s="81">
        <f>IF(E26&lt;80%,3,IF(E26&gt;120%,1,2))</f>
        <v>2</v>
      </c>
      <c r="I26" s="83"/>
    </row>
    <row r="27" spans="1:10" ht="46.5" customHeight="1">
      <c r="A27" s="80" t="s">
        <v>60</v>
      </c>
      <c r="B27" s="83"/>
      <c r="C27" s="81" t="s">
        <v>39</v>
      </c>
      <c r="D27" s="81" t="s">
        <v>39</v>
      </c>
      <c r="E27" s="81" t="s">
        <v>39</v>
      </c>
      <c r="F27" s="82" t="s">
        <v>39</v>
      </c>
      <c r="G27" s="82"/>
      <c r="H27" s="81">
        <f>H28</f>
        <v>2</v>
      </c>
      <c r="I27" s="83"/>
    </row>
    <row r="28" spans="1:10" ht="68.25" customHeight="1">
      <c r="A28" s="84" t="s">
        <v>61</v>
      </c>
      <c r="B28" s="83" t="s">
        <v>42</v>
      </c>
      <c r="C28" s="104">
        <v>0</v>
      </c>
      <c r="D28" s="104">
        <v>0</v>
      </c>
      <c r="E28" s="88">
        <f>(IF(AND(D28=0,C28=0),1,IF(AND(D28=0,C28&gt;0),1.2,C28/D28)))</f>
        <v>1</v>
      </c>
      <c r="F28" s="82" t="s">
        <v>62</v>
      </c>
      <c r="G28" s="82"/>
      <c r="H28" s="90">
        <f>IF(E28&lt;80%,1,IF(E28&gt;120%,3,2))</f>
        <v>2</v>
      </c>
      <c r="I28" s="83" t="s">
        <v>63</v>
      </c>
    </row>
    <row r="29" spans="1:10" ht="61.5" customHeight="1">
      <c r="A29" s="80" t="s">
        <v>64</v>
      </c>
      <c r="B29" s="105"/>
      <c r="C29" s="81" t="s">
        <v>39</v>
      </c>
      <c r="D29" s="81" t="s">
        <v>39</v>
      </c>
      <c r="E29" s="81" t="s">
        <v>39</v>
      </c>
      <c r="F29" s="82" t="s">
        <v>39</v>
      </c>
      <c r="G29" s="82"/>
      <c r="H29" s="81">
        <f>(H31+H32)/2</f>
        <v>2</v>
      </c>
      <c r="I29" s="83"/>
    </row>
    <row r="30" spans="1:10" ht="15" customHeight="1">
      <c r="A30" s="84" t="s">
        <v>53</v>
      </c>
      <c r="B30" s="83"/>
      <c r="C30" s="85"/>
      <c r="D30" s="85"/>
      <c r="E30" s="92"/>
      <c r="F30" s="86"/>
      <c r="G30" s="86"/>
      <c r="H30" s="85"/>
      <c r="I30" s="83"/>
    </row>
    <row r="31" spans="1:10" ht="45.75" customHeight="1">
      <c r="A31" s="84" t="s">
        <v>65</v>
      </c>
      <c r="B31" s="83" t="s">
        <v>42</v>
      </c>
      <c r="C31" s="104">
        <v>0</v>
      </c>
      <c r="D31" s="104">
        <v>0</v>
      </c>
      <c r="E31" s="88">
        <f>(IF(AND(D31=0,C31=0),1,IF(AND(D31=0,C31&gt;0),1.2,C31/D31)))</f>
        <v>1</v>
      </c>
      <c r="F31" s="82" t="s">
        <v>62</v>
      </c>
      <c r="G31" s="82"/>
      <c r="H31" s="90">
        <f>IF(E31&lt;80%,1,IF(E31&gt;120%,3,2))</f>
        <v>2</v>
      </c>
      <c r="I31" s="83" t="s">
        <v>63</v>
      </c>
    </row>
    <row r="32" spans="1:10" ht="74.45" customHeight="1">
      <c r="A32" s="84" t="s">
        <v>66</v>
      </c>
      <c r="B32" s="83" t="s">
        <v>42</v>
      </c>
      <c r="C32" s="106">
        <v>0</v>
      </c>
      <c r="D32" s="106">
        <v>0</v>
      </c>
      <c r="E32" s="88">
        <f>(IF(AND(D32=0,C32=0),1,IF(AND(D32=0,C32&gt;0),1.2,C32/D32)))</f>
        <v>1</v>
      </c>
      <c r="F32" s="82" t="s">
        <v>62</v>
      </c>
      <c r="G32" s="82"/>
      <c r="H32" s="90">
        <f>IF(E32&lt;80%,1,IF(E32&gt;120%,3,2))</f>
        <v>2</v>
      </c>
      <c r="I32" s="83" t="s">
        <v>63</v>
      </c>
    </row>
    <row r="33" spans="1:9" ht="16.7" customHeight="1">
      <c r="A33" s="84"/>
      <c r="B33" s="83"/>
      <c r="C33" s="85"/>
      <c r="D33" s="85"/>
      <c r="E33" s="107"/>
      <c r="F33" s="86"/>
      <c r="G33" s="86"/>
      <c r="H33" s="85"/>
      <c r="I33" s="83"/>
    </row>
    <row r="34" spans="1:9" ht="29.25" customHeight="1">
      <c r="A34" s="108" t="s">
        <v>67</v>
      </c>
      <c r="B34" s="109" t="s">
        <v>39</v>
      </c>
      <c r="C34" s="110" t="s">
        <v>39</v>
      </c>
      <c r="D34" s="110" t="s">
        <v>39</v>
      </c>
      <c r="E34" s="110" t="s">
        <v>39</v>
      </c>
      <c r="F34" s="111" t="s">
        <v>39</v>
      </c>
      <c r="G34" s="111"/>
      <c r="H34" s="112">
        <f>(H9+H19+H25+H26+H27+H29)/6</f>
        <v>2</v>
      </c>
      <c r="I34" s="83"/>
    </row>
    <row r="35" spans="1:9" ht="29.25" customHeight="1">
      <c r="A35" s="113"/>
      <c r="B35" s="114"/>
      <c r="C35" s="115"/>
      <c r="D35" s="115"/>
      <c r="E35" s="115"/>
      <c r="F35" s="115"/>
      <c r="G35" s="115"/>
      <c r="H35" s="116"/>
      <c r="I35" s="117"/>
    </row>
    <row r="36" spans="1:9" ht="29.25" customHeight="1">
      <c r="A36" s="61" t="s">
        <v>18</v>
      </c>
      <c r="B36" s="61"/>
      <c r="C36" s="62">
        <f>'[1]Инф-я'!$C$17</f>
        <v>0</v>
      </c>
      <c r="D36" s="62"/>
      <c r="E36" s="62"/>
      <c r="F36" s="118"/>
      <c r="G36" s="118"/>
      <c r="H36" s="119"/>
      <c r="I36" s="117"/>
    </row>
    <row r="37" spans="1:9" ht="29.25" customHeight="1">
      <c r="A37" s="113"/>
      <c r="B37" s="114"/>
      <c r="C37" s="115"/>
      <c r="D37" s="115"/>
      <c r="E37" s="115"/>
      <c r="F37" s="115"/>
      <c r="G37" s="115"/>
      <c r="H37" s="116"/>
      <c r="I37" s="117"/>
    </row>
    <row r="39" spans="1:9">
      <c r="A39" s="120"/>
      <c r="B39" s="120"/>
      <c r="C39" s="121"/>
      <c r="D39" s="121"/>
      <c r="E39" s="121"/>
      <c r="F39" s="122"/>
      <c r="G39" s="122"/>
      <c r="H39" s="122"/>
    </row>
    <row r="40" spans="1:9">
      <c r="A40" s="120"/>
      <c r="B40" s="120"/>
      <c r="C40" s="120"/>
      <c r="D40" s="120"/>
      <c r="E40" s="120"/>
      <c r="F40" s="123"/>
      <c r="G40" s="123"/>
      <c r="H40" s="123"/>
    </row>
    <row r="41" spans="1:9">
      <c r="F41" s="124"/>
      <c r="G41" s="124"/>
      <c r="H41" s="124"/>
    </row>
  </sheetData>
  <sheetProtection password="D8BF" sheet="1" objects="1"/>
  <protectedRanges>
    <protectedRange sqref="H31:H32 C11 C14:C17 C21:C23 H21:H23 C25:C26 H25:H26 C28 H28 C31:C32 H11:H12" name="Диапазон1"/>
  </protectedRanges>
  <mergeCells count="42">
    <mergeCell ref="C39:E39"/>
    <mergeCell ref="F39:H39"/>
    <mergeCell ref="F41:H41"/>
    <mergeCell ref="F31:G31"/>
    <mergeCell ref="F32:G32"/>
    <mergeCell ref="F33:G33"/>
    <mergeCell ref="F34:G34"/>
    <mergeCell ref="A36:B36"/>
    <mergeCell ref="C36:E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I6:I7"/>
    <mergeCell ref="F8:G8"/>
    <mergeCell ref="F9:G9"/>
    <mergeCell ref="F10:G10"/>
    <mergeCell ref="F11:G11"/>
    <mergeCell ref="F12:G12"/>
    <mergeCell ref="A1:H1"/>
    <mergeCell ref="A2:H2"/>
    <mergeCell ref="A3:H3"/>
    <mergeCell ref="A6:A7"/>
    <mergeCell ref="B6:B7"/>
    <mergeCell ref="C6:D6"/>
    <mergeCell ref="E6:E7"/>
    <mergeCell ref="F6:G7"/>
    <mergeCell ref="H6:H7"/>
  </mergeCells>
  <pageMargins left="0.78740157480314965" right="0.22" top="0.25" bottom="0.39370078740157483" header="0.19685039370078741" footer="0.1968503937007874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theme="0" tint="-0.34998626667073579"/>
  </sheetPr>
  <dimension ref="A2:I40"/>
  <sheetViews>
    <sheetView view="pageBreakPreview" topLeftCell="B24" zoomScale="85" zoomScaleNormal="75" zoomScaleSheetLayoutView="110" workbookViewId="0">
      <selection activeCell="F35" sqref="F35"/>
    </sheetView>
  </sheetViews>
  <sheetFormatPr defaultColWidth="0.85546875" defaultRowHeight="15"/>
  <cols>
    <col min="1" max="1" width="0.85546875" style="24"/>
    <col min="2" max="2" width="103.42578125" style="24" customWidth="1"/>
    <col min="3" max="3" width="3" style="24" hidden="1" customWidth="1"/>
    <col min="4" max="4" width="11.28515625" style="24" customWidth="1"/>
    <col min="5" max="5" width="10.5703125" style="24" customWidth="1"/>
    <col min="6" max="6" width="14.140625" style="24" customWidth="1"/>
    <col min="7" max="7" width="12.140625" style="24" customWidth="1"/>
    <col min="8" max="8" width="14.85546875" style="24" customWidth="1"/>
    <col min="9" max="9" width="15.28515625" style="24" hidden="1" customWidth="1"/>
    <col min="10" max="38" width="15.140625" style="24" customWidth="1"/>
    <col min="39" max="16384" width="0.85546875" style="24"/>
  </cols>
  <sheetData>
    <row r="2" spans="1:9" ht="12" customHeight="1"/>
    <row r="3" spans="1:9" ht="15.75">
      <c r="A3" s="125" t="s">
        <v>68</v>
      </c>
      <c r="B3" s="125"/>
      <c r="C3" s="125"/>
      <c r="D3" s="125"/>
      <c r="E3" s="125"/>
      <c r="F3" s="125"/>
      <c r="G3" s="125"/>
      <c r="H3" s="125"/>
    </row>
    <row r="4" spans="1:9" s="67" customFormat="1" ht="16.7" customHeight="1">
      <c r="B4" s="65" t="str">
        <f>'[1]Инф-я'!C9</f>
        <v>ОАО "Ковровское карьероуправление"</v>
      </c>
      <c r="C4" s="65"/>
      <c r="D4" s="65"/>
      <c r="E4" s="65"/>
      <c r="F4" s="65"/>
      <c r="G4" s="65"/>
      <c r="H4" s="65"/>
      <c r="I4" s="65"/>
    </row>
    <row r="5" spans="1:9" s="69" customFormat="1" ht="13.5" customHeight="1">
      <c r="B5" s="40" t="s">
        <v>1</v>
      </c>
      <c r="C5" s="40"/>
      <c r="D5" s="40"/>
      <c r="E5" s="40"/>
      <c r="F5" s="40"/>
      <c r="G5" s="40"/>
      <c r="H5" s="40"/>
      <c r="I5" s="40"/>
    </row>
    <row r="6" spans="1:9" ht="19.5" customHeight="1"/>
    <row r="7" spans="1:9" s="73" customFormat="1">
      <c r="A7" s="71" t="s">
        <v>69</v>
      </c>
      <c r="B7" s="71"/>
      <c r="C7" s="72" t="s">
        <v>30</v>
      </c>
      <c r="D7" s="126" t="s">
        <v>31</v>
      </c>
      <c r="E7" s="127"/>
      <c r="F7" s="128" t="s">
        <v>32</v>
      </c>
      <c r="G7" s="128" t="s">
        <v>33</v>
      </c>
      <c r="H7" s="71" t="s">
        <v>34</v>
      </c>
      <c r="I7" s="72" t="s">
        <v>35</v>
      </c>
    </row>
    <row r="8" spans="1:9" s="73" customFormat="1" ht="72" customHeight="1">
      <c r="A8" s="71"/>
      <c r="B8" s="71"/>
      <c r="C8" s="74"/>
      <c r="D8" s="129" t="s">
        <v>36</v>
      </c>
      <c r="E8" s="129" t="s">
        <v>37</v>
      </c>
      <c r="F8" s="130"/>
      <c r="G8" s="130"/>
      <c r="H8" s="71"/>
      <c r="I8" s="76"/>
    </row>
    <row r="9" spans="1:9" s="79" customFormat="1">
      <c r="A9" s="78">
        <v>1</v>
      </c>
      <c r="B9" s="78"/>
      <c r="C9" s="77"/>
      <c r="D9" s="131">
        <v>2</v>
      </c>
      <c r="E9" s="131">
        <v>3</v>
      </c>
      <c r="F9" s="131">
        <v>4</v>
      </c>
      <c r="G9" s="131">
        <v>5</v>
      </c>
      <c r="H9" s="77">
        <v>6</v>
      </c>
      <c r="I9" s="132"/>
    </row>
    <row r="10" spans="1:9" ht="75" customHeight="1">
      <c r="A10" s="80"/>
      <c r="B10" s="80" t="s">
        <v>70</v>
      </c>
      <c r="C10" s="83"/>
      <c r="D10" s="133" t="s">
        <v>39</v>
      </c>
      <c r="E10" s="133" t="s">
        <v>39</v>
      </c>
      <c r="F10" s="133" t="s">
        <v>39</v>
      </c>
      <c r="G10" s="133" t="s">
        <v>39</v>
      </c>
      <c r="H10" s="81">
        <f>(H12+H13)/2</f>
        <v>2</v>
      </c>
      <c r="I10" s="83"/>
    </row>
    <row r="11" spans="1:9">
      <c r="A11" s="134"/>
      <c r="B11" s="84" t="s">
        <v>40</v>
      </c>
      <c r="C11" s="83"/>
      <c r="D11" s="135"/>
      <c r="E11" s="135"/>
      <c r="F11" s="135"/>
      <c r="G11" s="135"/>
      <c r="H11" s="85"/>
      <c r="I11" s="83"/>
    </row>
    <row r="12" spans="1:9" ht="57">
      <c r="A12" s="134"/>
      <c r="B12" s="84" t="s">
        <v>71</v>
      </c>
      <c r="C12" s="75" t="s">
        <v>72</v>
      </c>
      <c r="D12" s="136">
        <v>10</v>
      </c>
      <c r="E12" s="136">
        <v>10</v>
      </c>
      <c r="F12" s="137">
        <f>(IF(AND(E12=0,D12=0),1,IF(AND(E12=0,D12&gt;0),1.2,D12/E12)))</f>
        <v>1</v>
      </c>
      <c r="G12" s="138" t="s">
        <v>62</v>
      </c>
      <c r="H12" s="90">
        <f>IF(F12&lt;80%,1,IF(F12&gt;120%,3,2))</f>
        <v>2</v>
      </c>
      <c r="I12" s="83" t="s">
        <v>73</v>
      </c>
    </row>
    <row r="13" spans="1:9" ht="57">
      <c r="A13" s="134"/>
      <c r="B13" s="84" t="s">
        <v>74</v>
      </c>
      <c r="C13" s="75" t="s">
        <v>72</v>
      </c>
      <c r="D13" s="136">
        <v>10</v>
      </c>
      <c r="E13" s="136">
        <v>10</v>
      </c>
      <c r="F13" s="137">
        <f>(IF(AND(E13=0,D13=0),1,IF(AND(E13=0,D13&gt;0),1.2,D13/E13)))</f>
        <v>1</v>
      </c>
      <c r="G13" s="138" t="s">
        <v>62</v>
      </c>
      <c r="H13" s="90">
        <f>IF(F13&lt;80%,1,IF(F13&gt;120%,3,2))</f>
        <v>2</v>
      </c>
      <c r="I13" s="83" t="s">
        <v>73</v>
      </c>
    </row>
    <row r="14" spans="1:9" ht="33.75" customHeight="1">
      <c r="A14" s="134"/>
      <c r="B14" s="139" t="s">
        <v>75</v>
      </c>
      <c r="C14" s="140"/>
      <c r="D14" s="141" t="s">
        <v>39</v>
      </c>
      <c r="E14" s="141" t="s">
        <v>39</v>
      </c>
      <c r="F14" s="141" t="s">
        <v>39</v>
      </c>
      <c r="G14" s="141" t="s">
        <v>39</v>
      </c>
      <c r="H14" s="142">
        <f>(H16+H17+H20)/3</f>
        <v>0.5</v>
      </c>
      <c r="I14" s="143" t="s">
        <v>76</v>
      </c>
    </row>
    <row r="15" spans="1:9">
      <c r="A15" s="134"/>
      <c r="B15" s="144" t="s">
        <v>53</v>
      </c>
      <c r="C15" s="140"/>
      <c r="D15" s="145"/>
      <c r="E15" s="145"/>
      <c r="F15" s="146"/>
      <c r="G15" s="145"/>
      <c r="H15" s="147"/>
      <c r="I15" s="143"/>
    </row>
    <row r="16" spans="1:9" ht="57">
      <c r="A16" s="134"/>
      <c r="B16" s="144" t="s">
        <v>77</v>
      </c>
      <c r="C16" s="148" t="s">
        <v>72</v>
      </c>
      <c r="D16" s="136">
        <v>5</v>
      </c>
      <c r="E16" s="136">
        <v>5</v>
      </c>
      <c r="F16" s="137">
        <f t="shared" ref="F16:F26" si="0">(IF(AND(E16=0,D16=0),1,IF(AND(E16=0,D16&gt;0),1.2,D16/E16)))</f>
        <v>1</v>
      </c>
      <c r="G16" s="138" t="s">
        <v>62</v>
      </c>
      <c r="H16" s="90">
        <f>IF(F16&lt;80%,0.25,IF(F16&gt;120%,0.75,0.5))</f>
        <v>0.5</v>
      </c>
      <c r="I16" s="143"/>
    </row>
    <row r="17" spans="1:9" ht="57">
      <c r="A17" s="134"/>
      <c r="B17" s="144" t="s">
        <v>78</v>
      </c>
      <c r="C17" s="148" t="s">
        <v>72</v>
      </c>
      <c r="D17" s="149">
        <f>(D18+D19)/2</f>
        <v>0</v>
      </c>
      <c r="E17" s="149">
        <f>(E18+E19)/2</f>
        <v>0</v>
      </c>
      <c r="F17" s="137">
        <f t="shared" si="0"/>
        <v>1</v>
      </c>
      <c r="G17" s="138" t="s">
        <v>62</v>
      </c>
      <c r="H17" s="90">
        <f>IF(F17&lt;80%,0.25,IF(F17&gt;120%,0.75,0.5))</f>
        <v>0.5</v>
      </c>
      <c r="I17" s="143"/>
    </row>
    <row r="18" spans="1:9" ht="57">
      <c r="A18" s="134"/>
      <c r="B18" s="144" t="s">
        <v>79</v>
      </c>
      <c r="C18" s="148" t="s">
        <v>72</v>
      </c>
      <c r="D18" s="150">
        <v>0</v>
      </c>
      <c r="E18" s="150">
        <v>0</v>
      </c>
      <c r="F18" s="137">
        <f t="shared" si="0"/>
        <v>1</v>
      </c>
      <c r="G18" s="141" t="s">
        <v>39</v>
      </c>
      <c r="H18" s="81" t="s">
        <v>39</v>
      </c>
      <c r="I18" s="143"/>
    </row>
    <row r="19" spans="1:9" ht="57">
      <c r="A19" s="134"/>
      <c r="B19" s="144" t="s">
        <v>80</v>
      </c>
      <c r="C19" s="148" t="s">
        <v>72</v>
      </c>
      <c r="D19" s="150">
        <v>0</v>
      </c>
      <c r="E19" s="150">
        <v>0</v>
      </c>
      <c r="F19" s="137">
        <f t="shared" si="0"/>
        <v>1</v>
      </c>
      <c r="G19" s="141" t="s">
        <v>39</v>
      </c>
      <c r="H19" s="81" t="s">
        <v>39</v>
      </c>
      <c r="I19" s="143"/>
    </row>
    <row r="20" spans="1:9" ht="60">
      <c r="A20" s="134"/>
      <c r="B20" s="144" t="s">
        <v>81</v>
      </c>
      <c r="C20" s="148" t="s">
        <v>42</v>
      </c>
      <c r="D20" s="106">
        <v>0</v>
      </c>
      <c r="E20" s="106">
        <v>0</v>
      </c>
      <c r="F20" s="137">
        <f t="shared" si="0"/>
        <v>1</v>
      </c>
      <c r="G20" s="138" t="s">
        <v>62</v>
      </c>
      <c r="H20" s="90">
        <f>IF(F20&lt;80%,0.25,IF(F20&gt;120%,0.75,0.5))</f>
        <v>0.5</v>
      </c>
      <c r="I20" s="143"/>
    </row>
    <row r="21" spans="1:9" ht="41.25" customHeight="1">
      <c r="A21" s="134"/>
      <c r="B21" s="80" t="s">
        <v>82</v>
      </c>
      <c r="C21" s="75"/>
      <c r="D21" s="141" t="s">
        <v>39</v>
      </c>
      <c r="E21" s="141" t="s">
        <v>39</v>
      </c>
      <c r="F21" s="141" t="s">
        <v>39</v>
      </c>
      <c r="G21" s="141" t="s">
        <v>39</v>
      </c>
      <c r="H21" s="81">
        <f>H22</f>
        <v>0.2</v>
      </c>
      <c r="I21" s="83"/>
    </row>
    <row r="22" spans="1:9" ht="75">
      <c r="A22" s="134"/>
      <c r="B22" s="84" t="s">
        <v>83</v>
      </c>
      <c r="C22" s="75" t="s">
        <v>42</v>
      </c>
      <c r="D22" s="106">
        <v>0</v>
      </c>
      <c r="E22" s="106">
        <v>0</v>
      </c>
      <c r="F22" s="137">
        <f t="shared" si="0"/>
        <v>1</v>
      </c>
      <c r="G22" s="141" t="s">
        <v>62</v>
      </c>
      <c r="H22" s="90">
        <f>IF(F22&lt;80%,0.1,IF(F22&gt;120%,0.3,0.2))</f>
        <v>0.2</v>
      </c>
      <c r="I22" s="83" t="s">
        <v>84</v>
      </c>
    </row>
    <row r="23" spans="1:9" ht="38.450000000000003" customHeight="1">
      <c r="A23" s="134"/>
      <c r="B23" s="80" t="s">
        <v>85</v>
      </c>
      <c r="C23" s="75"/>
      <c r="D23" s="141" t="s">
        <v>39</v>
      </c>
      <c r="E23" s="141" t="s">
        <v>39</v>
      </c>
      <c r="F23" s="141" t="s">
        <v>39</v>
      </c>
      <c r="G23" s="141" t="s">
        <v>39</v>
      </c>
      <c r="H23" s="81">
        <f>H24</f>
        <v>0.2</v>
      </c>
      <c r="I23" s="83"/>
    </row>
    <row r="24" spans="1:9" ht="45">
      <c r="A24" s="134"/>
      <c r="B24" s="84" t="s">
        <v>86</v>
      </c>
      <c r="C24" s="75" t="s">
        <v>42</v>
      </c>
      <c r="D24" s="106">
        <v>0</v>
      </c>
      <c r="E24" s="106">
        <v>0</v>
      </c>
      <c r="F24" s="137">
        <f t="shared" si="0"/>
        <v>1</v>
      </c>
      <c r="G24" s="141" t="s">
        <v>62</v>
      </c>
      <c r="H24" s="90">
        <f>IF(F24&lt;80%,0.1,IF(F24&gt;120%,0.3,0.2))</f>
        <v>0.2</v>
      </c>
      <c r="I24" s="83" t="s">
        <v>73</v>
      </c>
    </row>
    <row r="25" spans="1:9" ht="29.25">
      <c r="A25" s="134"/>
      <c r="B25" s="80" t="s">
        <v>87</v>
      </c>
      <c r="C25" s="75"/>
      <c r="D25" s="141" t="s">
        <v>39</v>
      </c>
      <c r="E25" s="141" t="s">
        <v>39</v>
      </c>
      <c r="F25" s="141" t="s">
        <v>39</v>
      </c>
      <c r="G25" s="141" t="s">
        <v>39</v>
      </c>
      <c r="H25" s="81">
        <f>H26</f>
        <v>0.5</v>
      </c>
      <c r="I25" s="83"/>
    </row>
    <row r="26" spans="1:9" ht="45">
      <c r="A26" s="134"/>
      <c r="B26" s="84" t="s">
        <v>88</v>
      </c>
      <c r="C26" s="75" t="s">
        <v>42</v>
      </c>
      <c r="D26" s="106">
        <v>0</v>
      </c>
      <c r="E26" s="106">
        <v>0</v>
      </c>
      <c r="F26" s="137">
        <f t="shared" si="0"/>
        <v>1</v>
      </c>
      <c r="G26" s="141" t="s">
        <v>62</v>
      </c>
      <c r="H26" s="90">
        <f>IF(F26&lt;80%,0.25,IF(F26&gt;120%,0.75,0.5))</f>
        <v>0.5</v>
      </c>
      <c r="I26" s="83" t="s">
        <v>73</v>
      </c>
    </row>
    <row r="27" spans="1:9" ht="39" customHeight="1">
      <c r="A27" s="134"/>
      <c r="B27" s="80" t="s">
        <v>89</v>
      </c>
      <c r="C27" s="83"/>
      <c r="D27" s="141" t="s">
        <v>39</v>
      </c>
      <c r="E27" s="141" t="str">
        <f t="shared" ref="E27" si="1">D27</f>
        <v>-</v>
      </c>
      <c r="F27" s="151" t="str">
        <f>E27</f>
        <v>-</v>
      </c>
      <c r="G27" s="141" t="s">
        <v>39</v>
      </c>
      <c r="H27" s="81">
        <f>(H29+H30)/2</f>
        <v>0.5</v>
      </c>
      <c r="I27" s="83"/>
    </row>
    <row r="28" spans="1:9">
      <c r="A28" s="134"/>
      <c r="B28" s="84" t="s">
        <v>53</v>
      </c>
      <c r="C28" s="83"/>
      <c r="D28" s="152"/>
      <c r="E28" s="152"/>
      <c r="F28" s="146"/>
      <c r="G28" s="135"/>
      <c r="H28" s="85"/>
      <c r="I28" s="83"/>
    </row>
    <row r="29" spans="1:9" ht="165.75">
      <c r="A29" s="134"/>
      <c r="B29" s="84" t="s">
        <v>90</v>
      </c>
      <c r="C29" s="153" t="s">
        <v>55</v>
      </c>
      <c r="D29" s="136">
        <v>1</v>
      </c>
      <c r="E29" s="136">
        <v>1</v>
      </c>
      <c r="F29" s="137">
        <f>(IF(AND(E29=0,D29=0),1,IF(AND(E29=0,D29&gt;0),1.2,D29/E29)))</f>
        <v>1</v>
      </c>
      <c r="G29" s="138" t="s">
        <v>43</v>
      </c>
      <c r="H29" s="90">
        <f>IF(F29&lt;80%,0.75,IF(F29&gt;120%,0.25,0.5))</f>
        <v>0.5</v>
      </c>
      <c r="I29" s="83"/>
    </row>
    <row r="30" spans="1:9" ht="45">
      <c r="A30" s="134"/>
      <c r="B30" s="84" t="s">
        <v>91</v>
      </c>
      <c r="C30" s="75" t="s">
        <v>42</v>
      </c>
      <c r="D30" s="106">
        <v>0</v>
      </c>
      <c r="E30" s="106">
        <v>0</v>
      </c>
      <c r="F30" s="137">
        <f>(IF(AND(E30=0,D30=0),1,IF(AND(E30=0,D30&gt;0),1.2,D30/E30)))</f>
        <v>1</v>
      </c>
      <c r="G30" s="138" t="s">
        <v>62</v>
      </c>
      <c r="H30" s="90">
        <f>IF(F30&lt;80%,0.25,IF(F30&gt;120%,0.75,0.5))</f>
        <v>0.5</v>
      </c>
      <c r="I30" s="83" t="s">
        <v>84</v>
      </c>
    </row>
    <row r="31" spans="1:9" ht="39.75" customHeight="1">
      <c r="A31" s="134"/>
      <c r="B31" s="80" t="s">
        <v>92</v>
      </c>
      <c r="C31" s="75"/>
      <c r="D31" s="106">
        <v>0</v>
      </c>
      <c r="E31" s="106">
        <v>0</v>
      </c>
      <c r="F31" s="137">
        <f>(IF(AND(E31=0,D31=0),1,IF(AND(E31=0,D31&gt;0),1.2,D31/E31)))</f>
        <v>1</v>
      </c>
      <c r="G31" s="141" t="s">
        <v>62</v>
      </c>
      <c r="H31" s="81">
        <f>H32</f>
        <v>0.2</v>
      </c>
      <c r="I31" s="83"/>
    </row>
    <row r="32" spans="1:9" ht="45">
      <c r="A32" s="134"/>
      <c r="B32" s="84" t="s">
        <v>93</v>
      </c>
      <c r="C32" s="75" t="s">
        <v>42</v>
      </c>
      <c r="D32" s="106">
        <v>0</v>
      </c>
      <c r="E32" s="106">
        <v>0</v>
      </c>
      <c r="F32" s="137">
        <f>(IF(AND(E32=0,D32=0),1,IF(AND(E32=0,D32&gt;0),1.2,D32/E32)))</f>
        <v>1</v>
      </c>
      <c r="G32" s="141" t="s">
        <v>62</v>
      </c>
      <c r="H32" s="90">
        <f>IF(F32&lt;80%,0.1,IF(F32&gt;120%,0.3,0.2))</f>
        <v>0.2</v>
      </c>
      <c r="I32" s="83" t="s">
        <v>73</v>
      </c>
    </row>
    <row r="33" spans="1:9">
      <c r="A33" s="134"/>
      <c r="B33" s="84"/>
      <c r="C33" s="105"/>
      <c r="D33" s="152"/>
      <c r="E33" s="152"/>
      <c r="F33" s="154"/>
      <c r="G33" s="152"/>
      <c r="H33" s="103"/>
      <c r="I33" s="83"/>
    </row>
    <row r="34" spans="1:9" ht="31.5">
      <c r="A34" s="134"/>
      <c r="B34" s="108" t="s">
        <v>94</v>
      </c>
      <c r="C34" s="155" t="s">
        <v>39</v>
      </c>
      <c r="D34" s="156" t="s">
        <v>39</v>
      </c>
      <c r="E34" s="156" t="s">
        <v>39</v>
      </c>
      <c r="F34" s="157" t="s">
        <v>39</v>
      </c>
      <c r="G34" s="156" t="s">
        <v>39</v>
      </c>
      <c r="H34" s="158">
        <f>(H10+H14+H21+H23+H25+H27+H31)/7</f>
        <v>0.58571428571428574</v>
      </c>
      <c r="I34" s="83"/>
    </row>
    <row r="36" spans="1:9" ht="15.75">
      <c r="B36" s="61" t="s">
        <v>18</v>
      </c>
      <c r="C36" s="61"/>
      <c r="D36" s="62">
        <f>'[1]Инф-я'!$C$17</f>
        <v>0</v>
      </c>
      <c r="E36" s="62"/>
      <c r="F36" s="62"/>
    </row>
    <row r="38" spans="1:9">
      <c r="B38" s="120"/>
      <c r="C38" s="120"/>
      <c r="D38" s="121"/>
      <c r="E38" s="121"/>
      <c r="F38" s="121"/>
      <c r="G38" s="122"/>
      <c r="H38" s="122"/>
      <c r="I38" s="122"/>
    </row>
    <row r="39" spans="1:9">
      <c r="B39" s="120"/>
      <c r="C39" s="120"/>
      <c r="D39" s="120"/>
      <c r="E39" s="120"/>
      <c r="F39" s="120"/>
      <c r="G39" s="123"/>
      <c r="H39" s="123"/>
      <c r="I39" s="123"/>
    </row>
    <row r="40" spans="1:9">
      <c r="G40" s="159"/>
      <c r="H40" s="159"/>
      <c r="I40" s="159"/>
    </row>
  </sheetData>
  <sheetProtection password="D8BF" sheet="1" objects="1"/>
  <protectedRanges>
    <protectedRange sqref="D12:D13 H12:H13 D16 H16:H17 H20 H22 D18:D20 H24 H26 D29:D32 H29:H30 H32 B4:I4 D22 D24 D26" name="Диапазон1"/>
  </protectedRanges>
  <mergeCells count="17">
    <mergeCell ref="G40:I40"/>
    <mergeCell ref="A9:B9"/>
    <mergeCell ref="I14:I20"/>
    <mergeCell ref="B36:C36"/>
    <mergeCell ref="D36:F36"/>
    <mergeCell ref="D38:F38"/>
    <mergeCell ref="G38:I38"/>
    <mergeCell ref="A3:H3"/>
    <mergeCell ref="B4:I4"/>
    <mergeCell ref="B5:I5"/>
    <mergeCell ref="A7:B8"/>
    <mergeCell ref="C7:C8"/>
    <mergeCell ref="D7:E7"/>
    <mergeCell ref="F7:F8"/>
    <mergeCell ref="G7:G8"/>
    <mergeCell ref="H7:H8"/>
    <mergeCell ref="I7:I8"/>
  </mergeCells>
  <pageMargins left="0.57999999999999996" right="0.17" top="0.2" bottom="0.18" header="0.19685039370078741" footer="0.19685039370078741"/>
  <pageSetup paperSize="9" scale="55" orientation="portrait" r:id="rId1"/>
  <headerFooter alignWithMargins="0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theme="0" tint="-0.34998626667073579"/>
    <pageSetUpPr fitToPage="1"/>
  </sheetPr>
  <dimension ref="A2:I44"/>
  <sheetViews>
    <sheetView view="pageBreakPreview" topLeftCell="A23" zoomScaleNormal="75" zoomScaleSheetLayoutView="100" workbookViewId="0">
      <selection activeCell="D33" sqref="D33"/>
    </sheetView>
  </sheetViews>
  <sheetFormatPr defaultColWidth="0.85546875" defaultRowHeight="15"/>
  <cols>
    <col min="1" max="1" width="87.42578125" style="24" customWidth="1"/>
    <col min="2" max="2" width="12.7109375" style="24" hidden="1" customWidth="1"/>
    <col min="3" max="3" width="12" style="24" customWidth="1"/>
    <col min="4" max="4" width="11.7109375" style="24" customWidth="1"/>
    <col min="5" max="5" width="11.5703125" style="24" customWidth="1"/>
    <col min="6" max="6" width="12.28515625" style="24" customWidth="1"/>
    <col min="7" max="7" width="4.42578125" style="24" hidden="1" customWidth="1"/>
    <col min="8" max="8" width="13.42578125" style="24" customWidth="1"/>
    <col min="9" max="9" width="14.7109375" style="24" hidden="1" customWidth="1"/>
    <col min="10" max="37" width="15.140625" style="24" customWidth="1"/>
    <col min="38" max="16384" width="0.85546875" style="24"/>
  </cols>
  <sheetData>
    <row r="2" spans="1:9" ht="12" customHeight="1"/>
    <row r="3" spans="1:9" ht="15.75" customHeight="1">
      <c r="A3" s="125" t="s">
        <v>95</v>
      </c>
      <c r="B3" s="125"/>
      <c r="C3" s="125"/>
      <c r="D3" s="125"/>
      <c r="E3" s="125"/>
      <c r="F3" s="125"/>
      <c r="G3" s="125"/>
      <c r="H3" s="125"/>
    </row>
    <row r="4" spans="1:9" s="67" customFormat="1" ht="16.7" customHeight="1">
      <c r="A4" s="65" t="str">
        <f>'[1]Инф-я'!C9</f>
        <v>ОАО "Ковровское карьероуправление"</v>
      </c>
      <c r="B4" s="65"/>
      <c r="C4" s="65"/>
      <c r="D4" s="65"/>
      <c r="E4" s="65"/>
      <c r="F4" s="65"/>
      <c r="G4" s="65"/>
      <c r="H4" s="65"/>
      <c r="I4" s="160"/>
    </row>
    <row r="5" spans="1:9" s="69" customFormat="1" ht="13.5" customHeight="1">
      <c r="A5" s="161" t="s">
        <v>1</v>
      </c>
      <c r="B5" s="161"/>
      <c r="C5" s="161"/>
      <c r="D5" s="161"/>
      <c r="E5" s="161"/>
      <c r="F5" s="161"/>
      <c r="G5" s="161"/>
      <c r="H5" s="161"/>
      <c r="I5" s="11"/>
    </row>
    <row r="6" spans="1:9" ht="19.5" customHeight="1"/>
    <row r="7" spans="1:9" s="73" customFormat="1" ht="15" customHeight="1">
      <c r="A7" s="72" t="s">
        <v>69</v>
      </c>
      <c r="B7" s="72" t="s">
        <v>30</v>
      </c>
      <c r="C7" s="126" t="s">
        <v>31</v>
      </c>
      <c r="D7" s="127"/>
      <c r="E7" s="128" t="s">
        <v>32</v>
      </c>
      <c r="F7" s="128" t="s">
        <v>33</v>
      </c>
      <c r="G7" s="162"/>
      <c r="H7" s="71" t="s">
        <v>34</v>
      </c>
      <c r="I7" s="72" t="s">
        <v>35</v>
      </c>
    </row>
    <row r="8" spans="1:9" s="73" customFormat="1" ht="63.75" customHeight="1">
      <c r="A8" s="74"/>
      <c r="B8" s="74"/>
      <c r="C8" s="129" t="s">
        <v>36</v>
      </c>
      <c r="D8" s="129" t="s">
        <v>37</v>
      </c>
      <c r="E8" s="130"/>
      <c r="F8" s="130"/>
      <c r="G8" s="163"/>
      <c r="H8" s="71"/>
      <c r="I8" s="74"/>
    </row>
    <row r="9" spans="1:9" s="79" customFormat="1">
      <c r="A9" s="77"/>
      <c r="B9" s="77"/>
      <c r="C9" s="131">
        <v>2</v>
      </c>
      <c r="D9" s="131">
        <v>3</v>
      </c>
      <c r="E9" s="131">
        <v>4</v>
      </c>
      <c r="F9" s="131">
        <v>5</v>
      </c>
      <c r="G9" s="131"/>
      <c r="H9" s="77">
        <v>6</v>
      </c>
      <c r="I9" s="132"/>
    </row>
    <row r="10" spans="1:9" ht="59.25" customHeight="1">
      <c r="A10" s="80" t="s">
        <v>96</v>
      </c>
      <c r="B10" s="153" t="s">
        <v>55</v>
      </c>
      <c r="C10" s="150">
        <v>1</v>
      </c>
      <c r="D10" s="150">
        <v>1</v>
      </c>
      <c r="E10" s="151">
        <f>(IF(AND(D10=0,C10=0),1,IF(AND(D10=0,C10&gt;0),1.2,C10/D10)))</f>
        <v>1</v>
      </c>
      <c r="F10" s="141" t="s">
        <v>43</v>
      </c>
      <c r="G10" s="164"/>
      <c r="H10" s="81">
        <f>IF(E10&lt;80%,3,IF(E10&gt;120%,1,2))</f>
        <v>2</v>
      </c>
      <c r="I10" s="83"/>
    </row>
    <row r="11" spans="1:9">
      <c r="A11" s="80" t="s">
        <v>97</v>
      </c>
      <c r="B11" s="80"/>
      <c r="C11" s="141" t="s">
        <v>39</v>
      </c>
      <c r="D11" s="141" t="s">
        <v>39</v>
      </c>
      <c r="E11" s="141" t="s">
        <v>39</v>
      </c>
      <c r="F11" s="141" t="s">
        <v>39</v>
      </c>
      <c r="G11" s="141"/>
      <c r="H11" s="165">
        <f>(H13+H14+H15+H16+H17+H18)/6</f>
        <v>1.8333333333333333</v>
      </c>
      <c r="I11" s="166"/>
    </row>
    <row r="12" spans="1:9">
      <c r="A12" s="84" t="s">
        <v>53</v>
      </c>
      <c r="B12" s="84"/>
      <c r="C12" s="135"/>
      <c r="D12" s="135"/>
      <c r="E12" s="154"/>
      <c r="F12" s="135"/>
      <c r="G12" s="135"/>
      <c r="H12" s="85"/>
      <c r="I12" s="166"/>
    </row>
    <row r="13" spans="1:9" ht="45">
      <c r="A13" s="84" t="s">
        <v>98</v>
      </c>
      <c r="B13" s="75" t="s">
        <v>42</v>
      </c>
      <c r="C13" s="167">
        <v>0</v>
      </c>
      <c r="D13" s="167">
        <v>0</v>
      </c>
      <c r="E13" s="151">
        <f t="shared" ref="E13:E18" si="0">(IF(AND(D13=0,C13=0),1,IF(AND(D13=0,C13&gt;0),1.2,C13/D13)))</f>
        <v>1</v>
      </c>
      <c r="F13" s="138" t="s">
        <v>62</v>
      </c>
      <c r="G13" s="168"/>
      <c r="H13" s="90">
        <f>IF(E13&lt;80%,1,IF(E13&gt;120%,3,2))</f>
        <v>2</v>
      </c>
      <c r="I13" s="83" t="s">
        <v>73</v>
      </c>
    </row>
    <row r="14" spans="1:9" ht="45">
      <c r="A14" s="84" t="s">
        <v>99</v>
      </c>
      <c r="B14" s="75" t="s">
        <v>42</v>
      </c>
      <c r="C14" s="167">
        <v>0</v>
      </c>
      <c r="D14" s="167">
        <v>0</v>
      </c>
      <c r="E14" s="151">
        <f t="shared" si="0"/>
        <v>1</v>
      </c>
      <c r="F14" s="138" t="s">
        <v>43</v>
      </c>
      <c r="G14" s="168"/>
      <c r="H14" s="90">
        <f>IF(E14&lt;80%,3,IF(E14&gt;120%,1,2))</f>
        <v>2</v>
      </c>
      <c r="I14" s="83" t="s">
        <v>100</v>
      </c>
    </row>
    <row r="15" spans="1:9" ht="60">
      <c r="A15" s="84" t="s">
        <v>101</v>
      </c>
      <c r="B15" s="75" t="s">
        <v>42</v>
      </c>
      <c r="C15" s="167">
        <v>0</v>
      </c>
      <c r="D15" s="167">
        <v>0</v>
      </c>
      <c r="E15" s="151">
        <f t="shared" si="0"/>
        <v>1</v>
      </c>
      <c r="F15" s="138" t="s">
        <v>62</v>
      </c>
      <c r="G15" s="168"/>
      <c r="H15" s="90">
        <f>IF(E15&lt;80%,1,IF(E15&gt;120%,3,2))</f>
        <v>2</v>
      </c>
      <c r="I15" s="83" t="s">
        <v>73</v>
      </c>
    </row>
    <row r="16" spans="1:9" ht="60">
      <c r="A16" s="84" t="s">
        <v>102</v>
      </c>
      <c r="B16" s="75" t="s">
        <v>42</v>
      </c>
      <c r="C16" s="167">
        <v>0</v>
      </c>
      <c r="D16" s="167">
        <v>0</v>
      </c>
      <c r="E16" s="151">
        <f t="shared" si="0"/>
        <v>1</v>
      </c>
      <c r="F16" s="138" t="s">
        <v>62</v>
      </c>
      <c r="G16" s="168"/>
      <c r="H16" s="90">
        <f>IF(E16&lt;80%,1,IF(E16&gt;120%,3,2))</f>
        <v>2</v>
      </c>
      <c r="I16" s="83" t="s">
        <v>73</v>
      </c>
    </row>
    <row r="17" spans="1:9" ht="45">
      <c r="A17" s="84" t="s">
        <v>103</v>
      </c>
      <c r="B17" s="75" t="s">
        <v>42</v>
      </c>
      <c r="C17" s="167">
        <v>0</v>
      </c>
      <c r="D17" s="167">
        <v>0</v>
      </c>
      <c r="E17" s="151">
        <f t="shared" si="0"/>
        <v>1</v>
      </c>
      <c r="F17" s="138" t="s">
        <v>43</v>
      </c>
      <c r="G17" s="168"/>
      <c r="H17" s="90">
        <f>IF(E17&lt;80%,3,IF(E17&gt;120%,1,2))</f>
        <v>2</v>
      </c>
      <c r="I17" s="83" t="s">
        <v>100</v>
      </c>
    </row>
    <row r="18" spans="1:9" ht="45">
      <c r="A18" s="84" t="s">
        <v>104</v>
      </c>
      <c r="B18" s="75" t="s">
        <v>46</v>
      </c>
      <c r="C18" s="136">
        <v>3</v>
      </c>
      <c r="D18" s="136">
        <v>1</v>
      </c>
      <c r="E18" s="151">
        <f t="shared" si="0"/>
        <v>3</v>
      </c>
      <c r="F18" s="138" t="s">
        <v>43</v>
      </c>
      <c r="G18" s="168"/>
      <c r="H18" s="90">
        <f>IF(E18&lt;80%,3,IF(E18&gt;120%,1,2))</f>
        <v>1</v>
      </c>
      <c r="I18" s="83" t="s">
        <v>100</v>
      </c>
    </row>
    <row r="19" spans="1:9" ht="48" customHeight="1">
      <c r="A19" s="80" t="s">
        <v>105</v>
      </c>
      <c r="B19" s="75"/>
      <c r="C19" s="141" t="s">
        <v>39</v>
      </c>
      <c r="D19" s="141" t="s">
        <v>39</v>
      </c>
      <c r="E19" s="141" t="s">
        <v>39</v>
      </c>
      <c r="F19" s="141" t="s">
        <v>39</v>
      </c>
      <c r="G19" s="141"/>
      <c r="H19" s="81">
        <f>(H21+H22)/2</f>
        <v>2</v>
      </c>
      <c r="I19" s="166"/>
    </row>
    <row r="20" spans="1:9">
      <c r="A20" s="84" t="s">
        <v>53</v>
      </c>
      <c r="B20" s="75"/>
      <c r="C20" s="135"/>
      <c r="D20" s="135"/>
      <c r="E20" s="135"/>
      <c r="F20" s="135"/>
      <c r="G20" s="135"/>
      <c r="H20" s="85"/>
      <c r="I20" s="166"/>
    </row>
    <row r="21" spans="1:9" ht="45">
      <c r="A21" s="84" t="s">
        <v>106</v>
      </c>
      <c r="B21" s="75" t="s">
        <v>72</v>
      </c>
      <c r="C21" s="136">
        <v>1</v>
      </c>
      <c r="D21" s="136">
        <v>1</v>
      </c>
      <c r="E21" s="151">
        <f t="shared" ref="E21:E27" si="1">(IF(AND(D21=0,C21=0),1,IF(AND(D21=0,C21&gt;0),1.2,C21/D21)))</f>
        <v>1</v>
      </c>
      <c r="F21" s="141" t="s">
        <v>62</v>
      </c>
      <c r="G21" s="164"/>
      <c r="H21" s="90">
        <f>IF(E21&lt;80%,1,IF(E21&gt;120%,3,2))</f>
        <v>2</v>
      </c>
      <c r="I21" s="83" t="s">
        <v>73</v>
      </c>
    </row>
    <row r="22" spans="1:9" ht="30">
      <c r="A22" s="84" t="s">
        <v>107</v>
      </c>
      <c r="B22" s="75"/>
      <c r="C22" s="141" t="s">
        <v>39</v>
      </c>
      <c r="D22" s="141" t="s">
        <v>39</v>
      </c>
      <c r="E22" s="141" t="s">
        <v>39</v>
      </c>
      <c r="F22" s="141" t="s">
        <v>39</v>
      </c>
      <c r="G22" s="138"/>
      <c r="H22" s="90">
        <f>(H23+H24+H25)/3</f>
        <v>2</v>
      </c>
      <c r="I22" s="166"/>
    </row>
    <row r="23" spans="1:9" ht="45">
      <c r="A23" s="84" t="s">
        <v>108</v>
      </c>
      <c r="B23" s="153" t="s">
        <v>109</v>
      </c>
      <c r="C23" s="150">
        <v>0</v>
      </c>
      <c r="D23" s="150">
        <v>0</v>
      </c>
      <c r="E23" s="151">
        <f t="shared" si="1"/>
        <v>1</v>
      </c>
      <c r="F23" s="138" t="s">
        <v>43</v>
      </c>
      <c r="G23" s="168"/>
      <c r="H23" s="81">
        <f>IF(E23&lt;80%,3,IF(E23&gt;120%,1,2))</f>
        <v>2</v>
      </c>
      <c r="I23" s="83" t="s">
        <v>100</v>
      </c>
    </row>
    <row r="24" spans="1:9" ht="45">
      <c r="A24" s="84" t="s">
        <v>110</v>
      </c>
      <c r="B24" s="153" t="s">
        <v>109</v>
      </c>
      <c r="C24" s="150">
        <v>0</v>
      </c>
      <c r="D24" s="150">
        <v>0</v>
      </c>
      <c r="E24" s="151">
        <f t="shared" si="1"/>
        <v>1</v>
      </c>
      <c r="F24" s="138" t="s">
        <v>43</v>
      </c>
      <c r="G24" s="168"/>
      <c r="H24" s="81">
        <f>IF(E24&lt;80%,3,IF(E24&gt;120%,1,2))</f>
        <v>2</v>
      </c>
      <c r="I24" s="83" t="s">
        <v>100</v>
      </c>
    </row>
    <row r="25" spans="1:9" ht="45">
      <c r="A25" s="84" t="s">
        <v>111</v>
      </c>
      <c r="B25" s="153" t="s">
        <v>109</v>
      </c>
      <c r="C25" s="150">
        <v>0</v>
      </c>
      <c r="D25" s="150">
        <v>0</v>
      </c>
      <c r="E25" s="151">
        <f t="shared" si="1"/>
        <v>1</v>
      </c>
      <c r="F25" s="138" t="s">
        <v>43</v>
      </c>
      <c r="G25" s="168"/>
      <c r="H25" s="81">
        <f>IF(E25&lt;80%,3,IF(E25&gt;120%,1,2))</f>
        <v>2</v>
      </c>
      <c r="I25" s="83" t="s">
        <v>100</v>
      </c>
    </row>
    <row r="26" spans="1:9" ht="49.15" customHeight="1">
      <c r="A26" s="80" t="s">
        <v>112</v>
      </c>
      <c r="B26" s="75"/>
      <c r="C26" s="169" t="s">
        <v>39</v>
      </c>
      <c r="D26" s="169" t="s">
        <v>39</v>
      </c>
      <c r="E26" s="169" t="s">
        <v>39</v>
      </c>
      <c r="F26" s="169" t="s">
        <v>39</v>
      </c>
      <c r="G26" s="141"/>
      <c r="H26" s="81">
        <f>H27</f>
        <v>2</v>
      </c>
      <c r="I26" s="166"/>
    </row>
    <row r="27" spans="1:9" ht="45">
      <c r="A27" s="84" t="s">
        <v>113</v>
      </c>
      <c r="B27" s="153" t="s">
        <v>109</v>
      </c>
      <c r="C27" s="150">
        <v>0</v>
      </c>
      <c r="D27" s="150">
        <v>0</v>
      </c>
      <c r="E27" s="151">
        <f t="shared" si="1"/>
        <v>1</v>
      </c>
      <c r="F27" s="141" t="s">
        <v>62</v>
      </c>
      <c r="G27" s="164"/>
      <c r="H27" s="90">
        <f>IF(E27&lt;80%,1,IF(E27&gt;120%,3,2))</f>
        <v>2</v>
      </c>
      <c r="I27" s="83" t="s">
        <v>73</v>
      </c>
    </row>
    <row r="28" spans="1:9" ht="62.25" customHeight="1">
      <c r="A28" s="80" t="s">
        <v>114</v>
      </c>
      <c r="B28" s="75"/>
      <c r="C28" s="141" t="s">
        <v>39</v>
      </c>
      <c r="D28" s="141" t="s">
        <v>39</v>
      </c>
      <c r="E28" s="141" t="s">
        <v>39</v>
      </c>
      <c r="F28" s="141" t="s">
        <v>39</v>
      </c>
      <c r="G28" s="141"/>
      <c r="H28" s="81">
        <f>(H30+H31)/2</f>
        <v>2</v>
      </c>
      <c r="I28" s="166"/>
    </row>
    <row r="29" spans="1:9">
      <c r="A29" s="84" t="s">
        <v>53</v>
      </c>
      <c r="B29" s="75"/>
      <c r="C29" s="135"/>
      <c r="D29" s="135"/>
      <c r="E29" s="135"/>
      <c r="F29" s="135"/>
      <c r="G29" s="135"/>
      <c r="H29" s="85"/>
      <c r="I29" s="166"/>
    </row>
    <row r="30" spans="1:9" ht="45">
      <c r="A30" s="84" t="s">
        <v>115</v>
      </c>
      <c r="B30" s="75" t="s">
        <v>116</v>
      </c>
      <c r="C30" s="136">
        <v>0</v>
      </c>
      <c r="D30" s="136">
        <v>0</v>
      </c>
      <c r="E30" s="151">
        <f t="shared" ref="E30:E31" si="2">(IF(AND(D30=0,C30=0),1,IF(AND(D30=0,C30&gt;0),1.2,C30/D30)))</f>
        <v>1</v>
      </c>
      <c r="F30" s="141" t="s">
        <v>62</v>
      </c>
      <c r="G30" s="164"/>
      <c r="H30" s="90">
        <f>IF(E30&lt;80%,1,IF(E30&gt;120%,3,2))</f>
        <v>2</v>
      </c>
      <c r="I30" s="83" t="s">
        <v>73</v>
      </c>
    </row>
    <row r="31" spans="1:9" ht="60">
      <c r="A31" s="84" t="s">
        <v>117</v>
      </c>
      <c r="B31" s="75" t="s">
        <v>42</v>
      </c>
      <c r="C31" s="167">
        <v>0</v>
      </c>
      <c r="D31" s="167">
        <v>0</v>
      </c>
      <c r="E31" s="151">
        <f t="shared" si="2"/>
        <v>1</v>
      </c>
      <c r="F31" s="138" t="s">
        <v>43</v>
      </c>
      <c r="G31" s="168"/>
      <c r="H31" s="90">
        <f>IF(E31&lt;80%,3,IF(E31&gt;120%,1,2))</f>
        <v>2</v>
      </c>
      <c r="I31" s="83" t="s">
        <v>100</v>
      </c>
    </row>
    <row r="32" spans="1:9" ht="35.25" customHeight="1">
      <c r="A32" s="108" t="s">
        <v>118</v>
      </c>
      <c r="B32" s="170" t="s">
        <v>39</v>
      </c>
      <c r="C32" s="156" t="s">
        <v>39</v>
      </c>
      <c r="D32" s="156" t="s">
        <v>39</v>
      </c>
      <c r="E32" s="156" t="s">
        <v>39</v>
      </c>
      <c r="F32" s="156" t="s">
        <v>39</v>
      </c>
      <c r="G32" s="156"/>
      <c r="H32" s="158">
        <f>(H10+H11+H19+H26+H28)/5</f>
        <v>1.9666666666666663</v>
      </c>
      <c r="I32" s="166"/>
    </row>
    <row r="34" spans="1:8" ht="15.75">
      <c r="A34" s="61" t="s">
        <v>18</v>
      </c>
      <c r="B34" s="61"/>
      <c r="C34" s="62">
        <f>'[1]Инф-я'!$C$17</f>
        <v>0</v>
      </c>
      <c r="D34" s="62"/>
      <c r="E34" s="62"/>
      <c r="F34" s="122"/>
      <c r="G34" s="122"/>
      <c r="H34" s="122"/>
    </row>
    <row r="35" spans="1:8">
      <c r="A35" s="120"/>
      <c r="B35" s="120"/>
      <c r="C35" s="120"/>
      <c r="D35" s="120"/>
      <c r="E35" s="120"/>
      <c r="F35" s="123"/>
      <c r="G35" s="123"/>
      <c r="H35" s="123"/>
    </row>
    <row r="36" spans="1:8" ht="15.75">
      <c r="A36" s="171"/>
      <c r="B36" s="172"/>
      <c r="C36" s="173"/>
      <c r="D36" s="173"/>
      <c r="E36" s="173"/>
      <c r="F36" s="159"/>
      <c r="G36" s="159"/>
      <c r="H36" s="159"/>
    </row>
    <row r="37" spans="1:8">
      <c r="A37" s="120"/>
      <c r="B37" s="120"/>
      <c r="C37" s="120"/>
      <c r="D37" s="120"/>
      <c r="E37" s="120"/>
      <c r="F37" s="120"/>
      <c r="G37" s="120"/>
      <c r="H37" s="120"/>
    </row>
    <row r="42" spans="1:8">
      <c r="B42" s="174"/>
    </row>
    <row r="43" spans="1:8">
      <c r="B43" s="174"/>
    </row>
    <row r="44" spans="1:8">
      <c r="B44" s="175"/>
    </row>
  </sheetData>
  <sheetProtection password="D8BF" sheet="1" objects="1"/>
  <protectedRanges>
    <protectedRange sqref="C10" name="Диапазон2"/>
    <protectedRange sqref="H10 C13:C18 H13:H18 C21 H21 C23:C25 H23:H25 C27 H27 C30:C31 H30:H31 A36 C36:E36" name="Диапазон1"/>
  </protectedRanges>
  <mergeCells count="15">
    <mergeCell ref="I7:I8"/>
    <mergeCell ref="A34:B34"/>
    <mergeCell ref="C34:E34"/>
    <mergeCell ref="F34:H34"/>
    <mergeCell ref="C36:E36"/>
    <mergeCell ref="F36:H36"/>
    <mergeCell ref="A3:H3"/>
    <mergeCell ref="A4:H4"/>
    <mergeCell ref="A5:H5"/>
    <mergeCell ref="A7:A8"/>
    <mergeCell ref="B7:B8"/>
    <mergeCell ref="C7:D7"/>
    <mergeCell ref="E7:E8"/>
    <mergeCell ref="F7:F8"/>
    <mergeCell ref="H7:H8"/>
  </mergeCells>
  <pageMargins left="0.78740157480314965" right="0.31496062992125984" top="0.18" bottom="0.39370078740157483" header="0.19685039370078741" footer="0.19685039370078741"/>
  <pageSetup paperSize="9" scale="62" orientation="portrait" r:id="rId1"/>
  <headerFooter alignWithMargins="0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theme="0" tint="-0.34998626667073579"/>
  </sheetPr>
  <dimension ref="A1:F26"/>
  <sheetViews>
    <sheetView tabSelected="1" view="pageBreakPreview" zoomScale="110" zoomScaleSheetLayoutView="110" workbookViewId="0">
      <selection activeCell="A16" sqref="A16"/>
    </sheetView>
  </sheetViews>
  <sheetFormatPr defaultColWidth="0.85546875" defaultRowHeight="15"/>
  <cols>
    <col min="1" max="1" width="66" style="24" customWidth="1"/>
    <col min="2" max="2" width="14.28515625" style="24" customWidth="1"/>
    <col min="3" max="3" width="12.28515625" style="24" customWidth="1"/>
    <col min="4" max="30" width="10.7109375" style="24" customWidth="1"/>
    <col min="31" max="16384" width="0.85546875" style="24"/>
  </cols>
  <sheetData>
    <row r="1" spans="1:6" ht="15.75" customHeight="1"/>
    <row r="2" spans="1:6" ht="29.25" customHeight="1">
      <c r="A2" s="176" t="s">
        <v>119</v>
      </c>
      <c r="B2" s="176"/>
      <c r="C2" s="176"/>
    </row>
    <row r="3" spans="1:6" ht="33" customHeight="1">
      <c r="A3" s="176"/>
      <c r="B3" s="176"/>
      <c r="C3" s="176"/>
    </row>
    <row r="4" spans="1:6" ht="14.25" customHeight="1">
      <c r="A4" s="125" t="str">
        <f>'[1]Инф-я'!C9</f>
        <v>ОАО "Ковровское карьероуправление"</v>
      </c>
      <c r="B4" s="125"/>
      <c r="C4" s="125"/>
    </row>
    <row r="5" spans="1:6" s="67" customFormat="1" ht="16.7" customHeight="1">
      <c r="A5" s="7"/>
      <c r="B5" s="7"/>
      <c r="C5" s="7"/>
      <c r="D5" s="177"/>
    </row>
    <row r="6" spans="1:6" s="69" customFormat="1" ht="13.5" customHeight="1">
      <c r="A6" s="40" t="s">
        <v>1</v>
      </c>
      <c r="B6" s="40"/>
      <c r="C6" s="40"/>
      <c r="D6" s="178"/>
    </row>
    <row r="7" spans="1:6" ht="3.75" customHeight="1"/>
    <row r="8" spans="1:6" s="181" customFormat="1" ht="18" customHeight="1">
      <c r="A8" s="179"/>
      <c r="B8" s="180" t="s">
        <v>30</v>
      </c>
      <c r="C8" s="153"/>
    </row>
    <row r="9" spans="1:6" s="181" customFormat="1" ht="29.25" customHeight="1">
      <c r="A9" s="182" t="s">
        <v>120</v>
      </c>
      <c r="B9" s="183"/>
      <c r="C9" s="184" t="s">
        <v>121</v>
      </c>
      <c r="D9" s="185"/>
    </row>
    <row r="10" spans="1:6" s="181" customFormat="1" ht="20.45" customHeight="1">
      <c r="A10" s="186"/>
      <c r="B10" s="187"/>
      <c r="C10" s="188" t="s">
        <v>122</v>
      </c>
      <c r="D10" s="185"/>
    </row>
    <row r="11" spans="1:6" s="192" customFormat="1" ht="15.75" customHeight="1">
      <c r="A11" s="189" t="s">
        <v>123</v>
      </c>
      <c r="B11" s="190"/>
      <c r="C11" s="191">
        <f>'[1]Форма 2.1'!H34</f>
        <v>2</v>
      </c>
    </row>
    <row r="12" spans="1:6" s="192" customFormat="1" ht="16.7" customHeight="1">
      <c r="A12" s="193" t="s">
        <v>124</v>
      </c>
      <c r="B12" s="194"/>
      <c r="C12" s="191">
        <f>ROUND('[1]Форма 2.2'!H34,3)</f>
        <v>0.58599999999999997</v>
      </c>
    </row>
    <row r="13" spans="1:6" s="192" customFormat="1" ht="18" customHeight="1">
      <c r="A13" s="189" t="s">
        <v>125</v>
      </c>
      <c r="B13" s="190"/>
      <c r="C13" s="191">
        <f>'[1]форма 2.3'!H32</f>
        <v>1.9666666666666663</v>
      </c>
    </row>
    <row r="14" spans="1:6" s="192" customFormat="1" ht="50.25" customHeight="1">
      <c r="A14" s="195" t="s">
        <v>126</v>
      </c>
      <c r="B14" s="196"/>
      <c r="C14" s="191">
        <f>0.1*C11+0.7*C12+0.2*C13</f>
        <v>1.0035333333333334</v>
      </c>
      <c r="D14" s="197"/>
      <c r="E14" s="197"/>
      <c r="F14" s="198"/>
    </row>
    <row r="15" spans="1:6" s="201" customFormat="1" ht="26.25" customHeight="1">
      <c r="A15" s="199"/>
      <c r="B15" s="199"/>
      <c r="C15" s="200"/>
    </row>
    <row r="16" spans="1:6" s="201" customFormat="1" ht="39.75" customHeight="1">
      <c r="A16" s="202" t="s">
        <v>18</v>
      </c>
      <c r="B16" s="62">
        <f>'[1]Инф-я'!$C$17</f>
        <v>0</v>
      </c>
      <c r="C16" s="62"/>
      <c r="D16" s="202"/>
    </row>
    <row r="17" spans="1:5" s="192" customFormat="1" ht="16.7" customHeight="1">
      <c r="A17" s="203"/>
      <c r="B17" s="203"/>
      <c r="C17" s="204"/>
    </row>
    <row r="19" spans="1:5">
      <c r="A19" s="120"/>
      <c r="B19" s="121"/>
      <c r="C19" s="121"/>
      <c r="D19" s="123"/>
    </row>
    <row r="20" spans="1:5">
      <c r="A20" s="120"/>
      <c r="B20" s="123"/>
      <c r="C20" s="123"/>
      <c r="D20" s="123"/>
    </row>
    <row r="21" spans="1:5" ht="26.25" customHeight="1">
      <c r="A21" s="171"/>
      <c r="B21" s="171"/>
      <c r="C21" s="205"/>
      <c r="D21" s="205"/>
      <c r="E21" s="120"/>
    </row>
    <row r="23" spans="1:5">
      <c r="C23" s="206"/>
      <c r="D23" s="206"/>
    </row>
    <row r="24" spans="1:5">
      <c r="A24" s="207"/>
      <c r="B24" s="208"/>
    </row>
    <row r="25" spans="1:5">
      <c r="A25" s="207"/>
      <c r="B25" s="208"/>
    </row>
    <row r="26" spans="1:5">
      <c r="A26" s="207"/>
      <c r="B26" s="209"/>
    </row>
  </sheetData>
  <sheetProtection password="D8BF" sheet="1" objects="1"/>
  <protectedRanges>
    <protectedRange sqref="A21:B21 A5:C5" name="Диапазон1"/>
    <protectedRange sqref="C21:D21" name="Диапазон1_2"/>
  </protectedRanges>
  <mergeCells count="9">
    <mergeCell ref="A15:C15"/>
    <mergeCell ref="B16:C16"/>
    <mergeCell ref="B19:C19"/>
    <mergeCell ref="A2:C3"/>
    <mergeCell ref="A4:C4"/>
    <mergeCell ref="A5:C5"/>
    <mergeCell ref="A6:C6"/>
    <mergeCell ref="B8:B10"/>
    <mergeCell ref="A9:A10"/>
  </mergeCells>
  <pageMargins left="0.78740157480314965" right="0.31496062992125984" top="0.59055118110236227" bottom="0.39370078740157483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Форма 1.1</vt:lpstr>
      <vt:lpstr>Форма 1.2</vt:lpstr>
      <vt:lpstr>Форма 2.1</vt:lpstr>
      <vt:lpstr>Форма 2.2</vt:lpstr>
      <vt:lpstr>форма 2.3</vt:lpstr>
      <vt:lpstr>форма 2.4</vt:lpstr>
      <vt:lpstr>'Форма 1.1'!sub_11011</vt:lpstr>
      <vt:lpstr>'Форма 2.1'!Заголовки_для_печати</vt:lpstr>
      <vt:lpstr>'Форма 2.2'!Заголовки_для_печати</vt:lpstr>
      <vt:lpstr>'форма 2.3'!Заголовки_для_печати</vt:lpstr>
      <vt:lpstr>'Форма 1.1'!Область_печати</vt:lpstr>
      <vt:lpstr>'Форма 1.2'!Область_печати</vt:lpstr>
      <vt:lpstr>'Форма 2.1'!Область_печати</vt:lpstr>
      <vt:lpstr>'Форма 2.2'!Область_печати</vt:lpstr>
      <vt:lpstr>'форма 2.3'!Область_печати</vt:lpstr>
      <vt:lpstr>'форма 2.4'!Область_печати</vt:lpstr>
    </vt:vector>
  </TitlesOfParts>
  <Company>ОАО ККУ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GlEnergetic</dc:creator>
  <cp:lastModifiedBy>GlEnergetic</cp:lastModifiedBy>
  <dcterms:created xsi:type="dcterms:W3CDTF">2015-04-15T12:34:43Z</dcterms:created>
  <dcterms:modified xsi:type="dcterms:W3CDTF">2015-04-15T12:36:45Z</dcterms:modified>
</cp:coreProperties>
</file>